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№ 6\Desktop\Мээргуль\Жыпаркан эже\"/>
    </mc:Choice>
  </mc:AlternateContent>
  <bookViews>
    <workbookView minimized="1" xWindow="0" yWindow="0" windowWidth="11490" windowHeight="4650"/>
  </bookViews>
  <sheets>
    <sheet name="21-22 (кырг)" sheetId="1" r:id="rId1"/>
    <sheet name="Лист1" sheetId="2" r:id="rId2"/>
    <sheet name="расписание 2-смен" sheetId="3" r:id="rId3"/>
  </sheets>
  <calcPr calcId="152511"/>
</workbook>
</file>

<file path=xl/calcChain.xml><?xml version="1.0" encoding="utf-8"?>
<calcChain xmlns="http://schemas.openxmlformats.org/spreadsheetml/2006/main">
  <c r="H264" i="1" l="1"/>
  <c r="F263" i="1"/>
  <c r="H263" i="1" s="1"/>
  <c r="E263" i="1"/>
  <c r="H262" i="1"/>
  <c r="H261" i="1"/>
  <c r="H260" i="1"/>
  <c r="H259" i="1"/>
  <c r="F258" i="1"/>
  <c r="H258" i="1" s="1"/>
  <c r="E258" i="1"/>
  <c r="H257" i="1"/>
  <c r="H256" i="1"/>
  <c r="H255" i="1"/>
  <c r="H254" i="1"/>
  <c r="H253" i="1"/>
  <c r="F252" i="1"/>
  <c r="H252" i="1" s="1"/>
  <c r="E252" i="1"/>
  <c r="H251" i="1"/>
  <c r="H250" i="1"/>
  <c r="F249" i="1"/>
  <c r="H249" i="1" s="1"/>
  <c r="E249" i="1"/>
  <c r="H248" i="1"/>
  <c r="H247" i="1"/>
  <c r="H246" i="1"/>
  <c r="H245" i="1"/>
  <c r="H244" i="1"/>
  <c r="F243" i="1"/>
  <c r="F265" i="1" s="1"/>
  <c r="E243" i="1"/>
  <c r="E265" i="1" s="1"/>
  <c r="H242" i="1"/>
  <c r="H241" i="1"/>
  <c r="A241" i="1"/>
  <c r="A242" i="1" s="1"/>
  <c r="H240" i="1"/>
  <c r="F238" i="1"/>
  <c r="H238" i="1" s="1"/>
  <c r="E238" i="1"/>
  <c r="H237" i="1"/>
  <c r="H236" i="1"/>
  <c r="H235" i="1"/>
  <c r="H234" i="1"/>
  <c r="H233" i="1"/>
  <c r="H232" i="1"/>
  <c r="F231" i="1"/>
  <c r="H231" i="1" s="1"/>
  <c r="E231" i="1"/>
  <c r="H230" i="1"/>
  <c r="H229" i="1"/>
  <c r="H228" i="1"/>
  <c r="H227" i="1"/>
  <c r="F226" i="1"/>
  <c r="H226" i="1" s="1"/>
  <c r="E226" i="1"/>
  <c r="H225" i="1"/>
  <c r="H224" i="1"/>
  <c r="F223" i="1"/>
  <c r="H223" i="1" s="1"/>
  <c r="E223" i="1"/>
  <c r="H222" i="1"/>
  <c r="H221" i="1"/>
  <c r="H220" i="1"/>
  <c r="H219" i="1"/>
  <c r="H218" i="1"/>
  <c r="H217" i="1"/>
  <c r="F216" i="1"/>
  <c r="F239" i="1" s="1"/>
  <c r="E216" i="1"/>
  <c r="E239" i="1" s="1"/>
  <c r="H215" i="1"/>
  <c r="H214" i="1"/>
  <c r="A214" i="1"/>
  <c r="A215" i="1" s="1"/>
  <c r="F210" i="1"/>
  <c r="H210" i="1" s="1"/>
  <c r="E210" i="1"/>
  <c r="H209" i="1"/>
  <c r="H208" i="1"/>
  <c r="H207" i="1"/>
  <c r="H206" i="1"/>
  <c r="H205" i="1"/>
  <c r="H204" i="1"/>
  <c r="F204" i="1"/>
  <c r="E204" i="1"/>
  <c r="H203" i="1"/>
  <c r="H202" i="1"/>
  <c r="F201" i="1"/>
  <c r="H201" i="1" s="1"/>
  <c r="E201" i="1"/>
  <c r="H200" i="1"/>
  <c r="H199" i="1"/>
  <c r="H198" i="1"/>
  <c r="H197" i="1"/>
  <c r="H196" i="1"/>
  <c r="F195" i="1"/>
  <c r="H195" i="1" s="1"/>
  <c r="E195" i="1"/>
  <c r="H194" i="1"/>
  <c r="H193" i="1"/>
  <c r="F192" i="1"/>
  <c r="H192" i="1" s="1"/>
  <c r="E192" i="1"/>
  <c r="H191" i="1"/>
  <c r="H190" i="1"/>
  <c r="H189" i="1"/>
  <c r="H188" i="1"/>
  <c r="F187" i="1"/>
  <c r="H187" i="1" s="1"/>
  <c r="E187" i="1"/>
  <c r="H186" i="1"/>
  <c r="H185" i="1"/>
  <c r="F184" i="1"/>
  <c r="H184" i="1" s="1"/>
  <c r="E184" i="1"/>
  <c r="H183" i="1"/>
  <c r="H182" i="1"/>
  <c r="H181" i="1"/>
  <c r="H180" i="1"/>
  <c r="F179" i="1"/>
  <c r="F211" i="1" s="1"/>
  <c r="E179" i="1"/>
  <c r="H178" i="1"/>
  <c r="H177" i="1"/>
  <c r="A177" i="1"/>
  <c r="A178" i="1" s="1"/>
  <c r="H176" i="1"/>
  <c r="G176" i="1"/>
  <c r="A176" i="1"/>
  <c r="H173" i="1"/>
  <c r="H172" i="1"/>
  <c r="F172" i="1"/>
  <c r="E172" i="1"/>
  <c r="H171" i="1"/>
  <c r="H170" i="1"/>
  <c r="H169" i="1"/>
  <c r="H168" i="1"/>
  <c r="F168" i="1"/>
  <c r="E168" i="1"/>
  <c r="H167" i="1"/>
  <c r="H166" i="1"/>
  <c r="H165" i="1"/>
  <c r="H164" i="1"/>
  <c r="F163" i="1"/>
  <c r="E163" i="1"/>
  <c r="H162" i="1"/>
  <c r="H161" i="1"/>
  <c r="F160" i="1"/>
  <c r="H160" i="1" s="1"/>
  <c r="E160" i="1"/>
  <c r="H159" i="1"/>
  <c r="H158" i="1"/>
  <c r="H157" i="1"/>
  <c r="H156" i="1"/>
  <c r="F155" i="1"/>
  <c r="H155" i="1" s="1"/>
  <c r="E155" i="1"/>
  <c r="H154" i="1"/>
  <c r="H153" i="1"/>
  <c r="H152" i="1"/>
  <c r="H151" i="1"/>
  <c r="H150" i="1"/>
  <c r="H149" i="1"/>
  <c r="H148" i="1"/>
  <c r="F148" i="1"/>
  <c r="F174" i="1" s="1"/>
  <c r="H174" i="1" s="1"/>
  <c r="E148" i="1"/>
  <c r="E174" i="1" s="1"/>
  <c r="H147" i="1"/>
  <c r="H146" i="1"/>
  <c r="A146" i="1"/>
  <c r="H145" i="1"/>
  <c r="G145" i="1"/>
  <c r="A145" i="1"/>
  <c r="F142" i="1"/>
  <c r="E142" i="1"/>
  <c r="H141" i="1"/>
  <c r="H140" i="1"/>
  <c r="H139" i="1"/>
  <c r="F138" i="1"/>
  <c r="H138" i="1" s="1"/>
  <c r="E138" i="1"/>
  <c r="H137" i="1"/>
  <c r="H136" i="1"/>
  <c r="H135" i="1"/>
  <c r="F134" i="1"/>
  <c r="E134" i="1"/>
  <c r="H133" i="1"/>
  <c r="H132" i="1"/>
  <c r="H131" i="1"/>
  <c r="F130" i="1"/>
  <c r="H130" i="1" s="1"/>
  <c r="E130" i="1"/>
  <c r="H129" i="1"/>
  <c r="H128" i="1"/>
  <c r="F127" i="1"/>
  <c r="H127" i="1" s="1"/>
  <c r="E127" i="1"/>
  <c r="H126" i="1"/>
  <c r="H125" i="1"/>
  <c r="F124" i="1"/>
  <c r="H124" i="1" s="1"/>
  <c r="E124" i="1"/>
  <c r="H123" i="1"/>
  <c r="H122" i="1"/>
  <c r="H121" i="1"/>
  <c r="H120" i="1"/>
  <c r="F119" i="1"/>
  <c r="F143" i="1" s="1"/>
  <c r="E119" i="1"/>
  <c r="H118" i="1"/>
  <c r="H117" i="1"/>
  <c r="H116" i="1"/>
  <c r="H115" i="1"/>
  <c r="A115" i="1"/>
  <c r="A116" i="1" s="1"/>
  <c r="E113" i="1"/>
  <c r="H112" i="1"/>
  <c r="H111" i="1"/>
  <c r="H110" i="1"/>
  <c r="H109" i="1"/>
  <c r="H108" i="1"/>
  <c r="H107" i="1"/>
  <c r="H106" i="1"/>
  <c r="H105" i="1"/>
  <c r="F104" i="1"/>
  <c r="H104" i="1" s="1"/>
  <c r="E104" i="1"/>
  <c r="H103" i="1"/>
  <c r="H102" i="1"/>
  <c r="H101" i="1"/>
  <c r="H100" i="1"/>
  <c r="H99" i="1"/>
  <c r="H98" i="1"/>
  <c r="A98" i="1"/>
  <c r="A99" i="1" s="1"/>
  <c r="H97" i="1"/>
  <c r="G97" i="1"/>
  <c r="H94" i="1"/>
  <c r="H93" i="1"/>
  <c r="H92" i="1"/>
  <c r="H91" i="1"/>
  <c r="H90" i="1"/>
  <c r="F89" i="1"/>
  <c r="E89" i="1"/>
  <c r="H88" i="1"/>
  <c r="H87" i="1"/>
  <c r="H86" i="1"/>
  <c r="F85" i="1"/>
  <c r="F95" i="1" s="1"/>
  <c r="E85" i="1"/>
  <c r="E95" i="1" s="1"/>
  <c r="H84" i="1"/>
  <c r="H83" i="1"/>
  <c r="H82" i="1"/>
  <c r="H81" i="1"/>
  <c r="H80" i="1"/>
  <c r="H79" i="1"/>
  <c r="H78" i="1"/>
  <c r="A78" i="1"/>
  <c r="F74" i="1"/>
  <c r="H74" i="1" s="1"/>
  <c r="E74" i="1"/>
  <c r="H73" i="1"/>
  <c r="H72" i="1"/>
  <c r="H71" i="1"/>
  <c r="H70" i="1"/>
  <c r="H69" i="1"/>
  <c r="F68" i="1"/>
  <c r="E68" i="1"/>
  <c r="H67" i="1"/>
  <c r="H66" i="1"/>
  <c r="F65" i="1"/>
  <c r="F75" i="1" s="1"/>
  <c r="E65" i="1"/>
  <c r="H64" i="1"/>
  <c r="H63" i="1"/>
  <c r="H62" i="1"/>
  <c r="H61" i="1"/>
  <c r="H60" i="1"/>
  <c r="H59" i="1"/>
  <c r="A59" i="1"/>
  <c r="E57" i="1"/>
  <c r="F56" i="1"/>
  <c r="H56" i="1" s="1"/>
  <c r="E56" i="1"/>
  <c r="H55" i="1"/>
  <c r="H54" i="1"/>
  <c r="H53" i="1"/>
  <c r="H52" i="1"/>
  <c r="F51" i="1"/>
  <c r="H51" i="1" s="1"/>
  <c r="E51" i="1"/>
  <c r="H50" i="1"/>
  <c r="D50" i="1"/>
  <c r="C50" i="1"/>
  <c r="H49" i="1"/>
  <c r="H48" i="1"/>
  <c r="F48" i="1"/>
  <c r="E48" i="1"/>
  <c r="H47" i="1"/>
  <c r="H46" i="1"/>
  <c r="H45" i="1"/>
  <c r="H44" i="1"/>
  <c r="H43" i="1"/>
  <c r="H42" i="1"/>
  <c r="F42" i="1"/>
  <c r="F57" i="1" s="1"/>
  <c r="H57" i="1" s="1"/>
  <c r="E42" i="1"/>
  <c r="H41" i="1"/>
  <c r="H40" i="1"/>
  <c r="A40" i="1"/>
  <c r="H37" i="1"/>
  <c r="F37" i="1"/>
  <c r="E37" i="1"/>
  <c r="H36" i="1"/>
  <c r="H35" i="1"/>
  <c r="H34" i="1"/>
  <c r="H33" i="1"/>
  <c r="H32" i="1"/>
  <c r="H31" i="1"/>
  <c r="F30" i="1"/>
  <c r="F38" i="1" s="1"/>
  <c r="E30" i="1"/>
  <c r="E38" i="1" s="1"/>
  <c r="H29" i="1"/>
  <c r="H28" i="1"/>
  <c r="H27" i="1"/>
  <c r="H26" i="1"/>
  <c r="H25" i="1"/>
  <c r="A25" i="1"/>
  <c r="F22" i="1"/>
  <c r="H22" i="1" s="1"/>
  <c r="E22" i="1"/>
  <c r="H21" i="1"/>
  <c r="H20" i="1"/>
  <c r="H19" i="1"/>
  <c r="H18" i="1"/>
  <c r="F17" i="1"/>
  <c r="H17" i="1" s="1"/>
  <c r="E17" i="1"/>
  <c r="H16" i="1"/>
  <c r="H15" i="1"/>
  <c r="H14" i="1"/>
  <c r="F13" i="1"/>
  <c r="E13" i="1"/>
  <c r="H12" i="1"/>
  <c r="H11" i="1"/>
  <c r="H10" i="1"/>
  <c r="F9" i="1"/>
  <c r="F23" i="1" s="1"/>
  <c r="E9" i="1"/>
  <c r="E23" i="1" s="1"/>
  <c r="H8" i="1"/>
  <c r="A8" i="1"/>
  <c r="A9" i="1" s="1"/>
  <c r="A10" i="1" s="1"/>
  <c r="H7" i="1"/>
  <c r="G7" i="1"/>
  <c r="A7" i="1"/>
  <c r="A11" i="1" l="1"/>
  <c r="G10" i="1"/>
  <c r="F76" i="1"/>
  <c r="H23" i="1"/>
  <c r="G8" i="1"/>
  <c r="G9" i="1"/>
  <c r="H13" i="1"/>
  <c r="H38" i="1"/>
  <c r="A41" i="1"/>
  <c r="G40" i="1"/>
  <c r="E75" i="1"/>
  <c r="E76" i="1" s="1"/>
  <c r="E270" i="1" s="1"/>
  <c r="H65" i="1"/>
  <c r="H68" i="1"/>
  <c r="A79" i="1"/>
  <c r="G78" i="1"/>
  <c r="H89" i="1"/>
  <c r="A100" i="1"/>
  <c r="G99" i="1"/>
  <c r="A117" i="1"/>
  <c r="G116" i="1"/>
  <c r="A26" i="1"/>
  <c r="G25" i="1"/>
  <c r="A60" i="1"/>
  <c r="G59" i="1"/>
  <c r="H95" i="1"/>
  <c r="H9" i="1"/>
  <c r="H30" i="1"/>
  <c r="H85" i="1"/>
  <c r="G98" i="1"/>
  <c r="F113" i="1"/>
  <c r="H113" i="1" s="1"/>
  <c r="G115" i="1"/>
  <c r="E143" i="1"/>
  <c r="H143" i="1" s="1"/>
  <c r="H134" i="1"/>
  <c r="H142" i="1"/>
  <c r="A147" i="1"/>
  <c r="G146" i="1"/>
  <c r="H163" i="1"/>
  <c r="A179" i="1"/>
  <c r="G178" i="1"/>
  <c r="H119" i="1"/>
  <c r="G177" i="1"/>
  <c r="E211" i="1"/>
  <c r="E212" i="1" s="1"/>
  <c r="E271" i="1" s="1"/>
  <c r="A216" i="1"/>
  <c r="G215" i="1"/>
  <c r="H239" i="1"/>
  <c r="A243" i="1"/>
  <c r="G242" i="1"/>
  <c r="H265" i="1"/>
  <c r="F266" i="1"/>
  <c r="F212" i="1"/>
  <c r="H179" i="1"/>
  <c r="E266" i="1"/>
  <c r="H216" i="1"/>
  <c r="G241" i="1"/>
  <c r="G214" i="1"/>
  <c r="H243" i="1"/>
  <c r="E273" i="1" l="1"/>
  <c r="F271" i="1"/>
  <c r="H212" i="1"/>
  <c r="H271" i="1" s="1"/>
  <c r="A244" i="1"/>
  <c r="G243" i="1"/>
  <c r="E272" i="1"/>
  <c r="E267" i="1"/>
  <c r="H211" i="1"/>
  <c r="F267" i="1"/>
  <c r="H267" i="1" s="1"/>
  <c r="F272" i="1"/>
  <c r="H266" i="1"/>
  <c r="H272" i="1" s="1"/>
  <c r="A217" i="1"/>
  <c r="G216" i="1"/>
  <c r="A148" i="1"/>
  <c r="G147" i="1"/>
  <c r="A61" i="1"/>
  <c r="G60" i="1"/>
  <c r="A27" i="1"/>
  <c r="G26" i="1"/>
  <c r="A80" i="1"/>
  <c r="G79" i="1"/>
  <c r="H75" i="1"/>
  <c r="A180" i="1"/>
  <c r="G179" i="1"/>
  <c r="A120" i="1"/>
  <c r="A118" i="1"/>
  <c r="G117" i="1"/>
  <c r="A101" i="1"/>
  <c r="G100" i="1"/>
  <c r="A42" i="1"/>
  <c r="G41" i="1"/>
  <c r="F270" i="1"/>
  <c r="F273" i="1" s="1"/>
  <c r="H273" i="1" s="1"/>
  <c r="H76" i="1"/>
  <c r="H270" i="1" s="1"/>
  <c r="A12" i="1"/>
  <c r="G11" i="1"/>
  <c r="A13" i="1" l="1"/>
  <c r="G12" i="1"/>
  <c r="A43" i="1"/>
  <c r="G42" i="1"/>
  <c r="A121" i="1"/>
  <c r="G120" i="1"/>
  <c r="A181" i="1"/>
  <c r="G180" i="1"/>
  <c r="A81" i="1"/>
  <c r="G80" i="1"/>
  <c r="A28" i="1"/>
  <c r="G27" i="1"/>
  <c r="A62" i="1"/>
  <c r="G61" i="1"/>
  <c r="A102" i="1"/>
  <c r="G101" i="1"/>
  <c r="A119" i="1"/>
  <c r="G119" i="1" s="1"/>
  <c r="G118" i="1"/>
  <c r="A149" i="1"/>
  <c r="G148" i="1"/>
  <c r="A218" i="1"/>
  <c r="G217" i="1"/>
  <c r="A245" i="1"/>
  <c r="G244" i="1"/>
  <c r="A103" i="1" l="1"/>
  <c r="G102" i="1"/>
  <c r="A63" i="1"/>
  <c r="G62" i="1"/>
  <c r="A29" i="1"/>
  <c r="G28" i="1"/>
  <c r="A82" i="1"/>
  <c r="G81" i="1"/>
  <c r="A182" i="1"/>
  <c r="G181" i="1"/>
  <c r="A122" i="1"/>
  <c r="G121" i="1"/>
  <c r="A44" i="1"/>
  <c r="G43" i="1"/>
  <c r="G13" i="1"/>
  <c r="A14" i="1"/>
  <c r="A246" i="1"/>
  <c r="G245" i="1"/>
  <c r="A219" i="1"/>
  <c r="G218" i="1"/>
  <c r="A150" i="1"/>
  <c r="G149" i="1"/>
  <c r="A151" i="1" l="1"/>
  <c r="G150" i="1"/>
  <c r="A220" i="1"/>
  <c r="G219" i="1"/>
  <c r="A247" i="1"/>
  <c r="G246" i="1"/>
  <c r="A45" i="1"/>
  <c r="G44" i="1"/>
  <c r="A15" i="1"/>
  <c r="G14" i="1"/>
  <c r="A123" i="1"/>
  <c r="G122" i="1"/>
  <c r="A183" i="1"/>
  <c r="G182" i="1"/>
  <c r="A83" i="1"/>
  <c r="G82" i="1"/>
  <c r="A30" i="1"/>
  <c r="G29" i="1"/>
  <c r="A64" i="1"/>
  <c r="G63" i="1"/>
  <c r="A104" i="1"/>
  <c r="G103" i="1"/>
  <c r="A105" i="1" l="1"/>
  <c r="G104" i="1"/>
  <c r="A65" i="1"/>
  <c r="G64" i="1"/>
  <c r="G30" i="1"/>
  <c r="A31" i="1"/>
  <c r="A84" i="1"/>
  <c r="G83" i="1"/>
  <c r="A184" i="1"/>
  <c r="G183" i="1"/>
  <c r="A124" i="1"/>
  <c r="G123" i="1"/>
  <c r="A16" i="1"/>
  <c r="G15" i="1"/>
  <c r="A46" i="1"/>
  <c r="G45" i="1"/>
  <c r="A248" i="1"/>
  <c r="G247" i="1"/>
  <c r="A221" i="1"/>
  <c r="G220" i="1"/>
  <c r="A152" i="1"/>
  <c r="G151" i="1"/>
  <c r="A32" i="1" l="1"/>
  <c r="G31" i="1"/>
  <c r="A153" i="1"/>
  <c r="G152" i="1"/>
  <c r="A222" i="1"/>
  <c r="G221" i="1"/>
  <c r="A249" i="1"/>
  <c r="G248" i="1"/>
  <c r="A47" i="1"/>
  <c r="G46" i="1"/>
  <c r="A17" i="1"/>
  <c r="G16" i="1"/>
  <c r="A125" i="1"/>
  <c r="G124" i="1"/>
  <c r="A185" i="1"/>
  <c r="G184" i="1"/>
  <c r="A85" i="1"/>
  <c r="G84" i="1"/>
  <c r="A66" i="1"/>
  <c r="G65" i="1"/>
  <c r="A106" i="1"/>
  <c r="G105" i="1"/>
  <c r="A107" i="1" l="1"/>
  <c r="G106" i="1"/>
  <c r="A67" i="1"/>
  <c r="G66" i="1"/>
  <c r="A86" i="1"/>
  <c r="G85" i="1"/>
  <c r="A186" i="1"/>
  <c r="G185" i="1"/>
  <c r="A126" i="1"/>
  <c r="G125" i="1"/>
  <c r="A18" i="1"/>
  <c r="G17" i="1"/>
  <c r="A48" i="1"/>
  <c r="G47" i="1"/>
  <c r="A250" i="1"/>
  <c r="G249" i="1"/>
  <c r="A223" i="1"/>
  <c r="G222" i="1"/>
  <c r="A154" i="1"/>
  <c r="G153" i="1"/>
  <c r="A33" i="1"/>
  <c r="G32" i="1"/>
  <c r="A34" i="1" l="1"/>
  <c r="G33" i="1"/>
  <c r="A155" i="1"/>
  <c r="G154" i="1"/>
  <c r="A224" i="1"/>
  <c r="G223" i="1"/>
  <c r="A251" i="1"/>
  <c r="G250" i="1"/>
  <c r="A49" i="1"/>
  <c r="G48" i="1"/>
  <c r="A19" i="1"/>
  <c r="G18" i="1"/>
  <c r="A127" i="1"/>
  <c r="G126" i="1"/>
  <c r="A187" i="1"/>
  <c r="G186" i="1"/>
  <c r="A87" i="1"/>
  <c r="G86" i="1"/>
  <c r="A68" i="1"/>
  <c r="G67" i="1"/>
  <c r="A108" i="1"/>
  <c r="G107" i="1"/>
  <c r="A111" i="1" l="1"/>
  <c r="A109" i="1"/>
  <c r="G108" i="1"/>
  <c r="G68" i="1"/>
  <c r="A69" i="1"/>
  <c r="A88" i="1"/>
  <c r="G87" i="1"/>
  <c r="A188" i="1"/>
  <c r="G187" i="1"/>
  <c r="A128" i="1"/>
  <c r="G127" i="1"/>
  <c r="A20" i="1"/>
  <c r="G19" i="1"/>
  <c r="A50" i="1"/>
  <c r="G49" i="1"/>
  <c r="A252" i="1"/>
  <c r="G251" i="1"/>
  <c r="A225" i="1"/>
  <c r="G224" i="1"/>
  <c r="A156" i="1"/>
  <c r="G155" i="1"/>
  <c r="A35" i="1"/>
  <c r="G34" i="1"/>
  <c r="A112" i="1" l="1"/>
  <c r="G111" i="1"/>
  <c r="A36" i="1"/>
  <c r="G35" i="1"/>
  <c r="A157" i="1"/>
  <c r="G156" i="1"/>
  <c r="A226" i="1"/>
  <c r="G225" i="1"/>
  <c r="A253" i="1"/>
  <c r="G252" i="1"/>
  <c r="A51" i="1"/>
  <c r="G50" i="1"/>
  <c r="A21" i="1"/>
  <c r="G20" i="1"/>
  <c r="A129" i="1"/>
  <c r="G128" i="1"/>
  <c r="A189" i="1"/>
  <c r="G188" i="1"/>
  <c r="A89" i="1"/>
  <c r="G88" i="1"/>
  <c r="A110" i="1"/>
  <c r="G110" i="1" s="1"/>
  <c r="G109" i="1"/>
  <c r="A70" i="1"/>
  <c r="G69" i="1"/>
  <c r="A71" i="1" l="1"/>
  <c r="G70" i="1"/>
  <c r="G89" i="1"/>
  <c r="A90" i="1"/>
  <c r="A190" i="1"/>
  <c r="G189" i="1"/>
  <c r="A130" i="1"/>
  <c r="G129" i="1"/>
  <c r="A22" i="1"/>
  <c r="G21" i="1"/>
  <c r="A52" i="1"/>
  <c r="G51" i="1"/>
  <c r="A254" i="1"/>
  <c r="G253" i="1"/>
  <c r="A227" i="1"/>
  <c r="G226" i="1"/>
  <c r="A158" i="1"/>
  <c r="G157" i="1"/>
  <c r="A37" i="1"/>
  <c r="G36" i="1"/>
  <c r="A113" i="1"/>
  <c r="G112" i="1"/>
  <c r="G113" i="1" s="1"/>
  <c r="A38" i="1" l="1"/>
  <c r="G37" i="1"/>
  <c r="G38" i="1" s="1"/>
  <c r="A159" i="1"/>
  <c r="G158" i="1"/>
  <c r="A228" i="1"/>
  <c r="G227" i="1"/>
  <c r="A255" i="1"/>
  <c r="G254" i="1"/>
  <c r="A53" i="1"/>
  <c r="G52" i="1"/>
  <c r="A23" i="1"/>
  <c r="G22" i="1"/>
  <c r="G23" i="1" s="1"/>
  <c r="A131" i="1"/>
  <c r="G130" i="1"/>
  <c r="A191" i="1"/>
  <c r="G190" i="1"/>
  <c r="A72" i="1"/>
  <c r="G71" i="1"/>
  <c r="A91" i="1"/>
  <c r="G90" i="1"/>
  <c r="A73" i="1" l="1"/>
  <c r="G72" i="1"/>
  <c r="A92" i="1"/>
  <c r="G91" i="1"/>
  <c r="A192" i="1"/>
  <c r="G191" i="1"/>
  <c r="A132" i="1"/>
  <c r="G131" i="1"/>
  <c r="A54" i="1"/>
  <c r="G53" i="1"/>
  <c r="A256" i="1"/>
  <c r="G255" i="1"/>
  <c r="A229" i="1"/>
  <c r="G228" i="1"/>
  <c r="A160" i="1"/>
  <c r="G159" i="1"/>
  <c r="A161" i="1" l="1"/>
  <c r="G160" i="1"/>
  <c r="A257" i="1"/>
  <c r="G256" i="1"/>
  <c r="A55" i="1"/>
  <c r="G54" i="1"/>
  <c r="A193" i="1"/>
  <c r="G192" i="1"/>
  <c r="A93" i="1"/>
  <c r="G92" i="1"/>
  <c r="A230" i="1"/>
  <c r="G229" i="1"/>
  <c r="A133" i="1"/>
  <c r="G132" i="1"/>
  <c r="A74" i="1"/>
  <c r="G73" i="1"/>
  <c r="A134" i="1" l="1"/>
  <c r="G133" i="1"/>
  <c r="A231" i="1"/>
  <c r="G230" i="1"/>
  <c r="A94" i="1"/>
  <c r="G93" i="1"/>
  <c r="A194" i="1"/>
  <c r="G193" i="1"/>
  <c r="A56" i="1"/>
  <c r="G55" i="1"/>
  <c r="A258" i="1"/>
  <c r="G257" i="1"/>
  <c r="A162" i="1"/>
  <c r="G161" i="1"/>
  <c r="A75" i="1"/>
  <c r="G74" i="1"/>
  <c r="G75" i="1" s="1"/>
  <c r="A163" i="1" l="1"/>
  <c r="G162" i="1"/>
  <c r="A259" i="1"/>
  <c r="G258" i="1"/>
  <c r="A57" i="1"/>
  <c r="A76" i="1" s="1"/>
  <c r="G56" i="1"/>
  <c r="G57" i="1" s="1"/>
  <c r="G76" i="1" s="1"/>
  <c r="G270" i="1" s="1"/>
  <c r="A195" i="1"/>
  <c r="G194" i="1"/>
  <c r="A95" i="1"/>
  <c r="G94" i="1"/>
  <c r="G95" i="1" s="1"/>
  <c r="A232" i="1"/>
  <c r="G231" i="1"/>
  <c r="G134" i="1"/>
  <c r="A135" i="1"/>
  <c r="A270" i="1" l="1"/>
  <c r="A136" i="1"/>
  <c r="G135" i="1"/>
  <c r="A233" i="1"/>
  <c r="G232" i="1"/>
  <c r="A196" i="1"/>
  <c r="G195" i="1"/>
  <c r="A260" i="1"/>
  <c r="G259" i="1"/>
  <c r="G163" i="1"/>
  <c r="A164" i="1"/>
  <c r="A197" i="1" l="1"/>
  <c r="G196" i="1"/>
  <c r="A234" i="1"/>
  <c r="G233" i="1"/>
  <c r="A137" i="1"/>
  <c r="G136" i="1"/>
  <c r="A165" i="1"/>
  <c r="G164" i="1"/>
  <c r="A261" i="1"/>
  <c r="G260" i="1"/>
  <c r="A262" i="1" l="1"/>
  <c r="G261" i="1"/>
  <c r="A166" i="1"/>
  <c r="G165" i="1"/>
  <c r="A138" i="1"/>
  <c r="G137" i="1"/>
  <c r="A235" i="1"/>
  <c r="G234" i="1"/>
  <c r="A198" i="1"/>
  <c r="G197" i="1"/>
  <c r="A199" i="1" l="1"/>
  <c r="G198" i="1"/>
  <c r="A236" i="1"/>
  <c r="G235" i="1"/>
  <c r="A139" i="1"/>
  <c r="G138" i="1"/>
  <c r="A167" i="1"/>
  <c r="G166" i="1"/>
  <c r="A263" i="1"/>
  <c r="G262" i="1"/>
  <c r="A264" i="1" l="1"/>
  <c r="G263" i="1"/>
  <c r="A168" i="1"/>
  <c r="G167" i="1"/>
  <c r="A140" i="1"/>
  <c r="G139" i="1"/>
  <c r="A237" i="1"/>
  <c r="G236" i="1"/>
  <c r="A200" i="1"/>
  <c r="G199" i="1"/>
  <c r="A201" i="1" l="1"/>
  <c r="G200" i="1"/>
  <c r="A141" i="1"/>
  <c r="G140" i="1"/>
  <c r="A169" i="1"/>
  <c r="G168" i="1"/>
  <c r="A238" i="1"/>
  <c r="G237" i="1"/>
  <c r="A265" i="1"/>
  <c r="G264" i="1"/>
  <c r="G265" i="1" s="1"/>
  <c r="A239" i="1" l="1"/>
  <c r="A266" i="1" s="1"/>
  <c r="A272" i="1" s="1"/>
  <c r="G238" i="1"/>
  <c r="G239" i="1" s="1"/>
  <c r="G266" i="1" s="1"/>
  <c r="A170" i="1"/>
  <c r="G169" i="1"/>
  <c r="A142" i="1"/>
  <c r="G141" i="1"/>
  <c r="A202" i="1"/>
  <c r="G201" i="1"/>
  <c r="G272" i="1" l="1"/>
  <c r="A203" i="1"/>
  <c r="G202" i="1"/>
  <c r="G142" i="1"/>
  <c r="G143" i="1" s="1"/>
  <c r="A143" i="1"/>
  <c r="A171" i="1"/>
  <c r="G170" i="1"/>
  <c r="A204" i="1" l="1"/>
  <c r="G203" i="1"/>
  <c r="A172" i="1"/>
  <c r="G171" i="1"/>
  <c r="A173" i="1" l="1"/>
  <c r="G172" i="1"/>
  <c r="A205" i="1"/>
  <c r="G204" i="1"/>
  <c r="A206" i="1" l="1"/>
  <c r="G205" i="1"/>
  <c r="A174" i="1"/>
  <c r="G173" i="1"/>
  <c r="G174" i="1" s="1"/>
  <c r="A207" i="1" l="1"/>
  <c r="G206" i="1"/>
  <c r="A208" i="1" l="1"/>
  <c r="G207" i="1"/>
  <c r="A209" i="1" l="1"/>
  <c r="G208" i="1"/>
  <c r="A210" i="1" l="1"/>
  <c r="G209" i="1"/>
  <c r="A211" i="1" l="1"/>
  <c r="A212" i="1" s="1"/>
  <c r="G210" i="1"/>
  <c r="G211" i="1" s="1"/>
  <c r="G212" i="1" s="1"/>
  <c r="G271" i="1" l="1"/>
  <c r="G273" i="1" s="1"/>
  <c r="G267" i="1"/>
  <c r="A271" i="1"/>
  <c r="A273" i="1" s="1"/>
  <c r="A267" i="1"/>
</calcChain>
</file>

<file path=xl/sharedStrings.xml><?xml version="1.0" encoding="utf-8"?>
<sst xmlns="http://schemas.openxmlformats.org/spreadsheetml/2006/main" count="603" uniqueCount="289">
  <si>
    <t xml:space="preserve">             Сведения о состоянии  и обеспеченности учебного фонда школьной библиотеки в 2022-2023  учебном году</t>
  </si>
  <si>
    <t>Указание: заполнить можно столбцы E и F, а в стобце A  клетки A6,A24,A39,A58,A77,A96,A114,A144,A175,A213,A240.</t>
  </si>
  <si>
    <t>СШ №____6_____________района_____Таш-Кумыр_____области Жалал-Абад</t>
  </si>
  <si>
    <t>кыргызский язык</t>
  </si>
  <si>
    <t xml:space="preserve">Окуучулардын саны Количество учащихся </t>
  </si>
  <si>
    <t>№ п/п</t>
  </si>
  <si>
    <t xml:space="preserve"> Автору жана окуу китептин аталышы                                      Автор и наименование учебника </t>
  </si>
  <si>
    <t>Басылып чыккан жылы                                               Год издания</t>
  </si>
  <si>
    <t>Бардыгы фонддо             Всего в фонде</t>
  </si>
  <si>
    <t>Колдонууга берилген                           Выдано в использование</t>
  </si>
  <si>
    <t>%   обесп-ти по фонду гр. 5 : гр.1 х 100</t>
  </si>
  <si>
    <t>%  использования  фонда гр. 6 : гр.5 х 100</t>
  </si>
  <si>
    <t>1 класс (7)</t>
  </si>
  <si>
    <t>Кубаталиева Б. Алиппе</t>
  </si>
  <si>
    <t>2016 и выше</t>
  </si>
  <si>
    <t>Рысбаев С.  Алиппе</t>
  </si>
  <si>
    <t>2010 и выше</t>
  </si>
  <si>
    <t>Итого:   Алиппе</t>
  </si>
  <si>
    <t>Рысбаев С.К. Кыргыз тили</t>
  </si>
  <si>
    <t>2015 и выше</t>
  </si>
  <si>
    <t>Кульбаева К. Русский язык</t>
  </si>
  <si>
    <t xml:space="preserve">Задорожная Н., Мусаева Ч., Таирова Г.  Русский язык. 1 класс (1, 2-бөлүк)
</t>
  </si>
  <si>
    <t>Итого: Русский язык</t>
  </si>
  <si>
    <t xml:space="preserve">Моро М.И. ж. б. Математика 1, 2-бөлүк
</t>
  </si>
  <si>
    <t>2013 и выше</t>
  </si>
  <si>
    <t>Мкртчян С.Ш. Математика</t>
  </si>
  <si>
    <t>Бекбоев И., Ибраева Н. Математика</t>
  </si>
  <si>
    <t>2006 и выше</t>
  </si>
  <si>
    <t>Итого:  Математика</t>
  </si>
  <si>
    <t>Мамбетова З., Архипова Т.В. Мекен таануу</t>
  </si>
  <si>
    <t>Рыспаев С. Адеп алиппеси</t>
  </si>
  <si>
    <t>Жумакадырова Ч. Турмуш тиричилик коопсуздугунун негиздери   1-9</t>
  </si>
  <si>
    <t>Токтобаева Г.Д. Турмуш тиричилик коопсуздугунун негиздери (кошумча материал)</t>
  </si>
  <si>
    <t>Итого : Турмуш тиричилик коопсуздугунун негиздери</t>
  </si>
  <si>
    <t>ИТОГО: 1 класс</t>
  </si>
  <si>
    <t>2 класс (9)</t>
  </si>
  <si>
    <t>Чокошева Б., Акунова А.Р.  Кыргыз тили</t>
  </si>
  <si>
    <t xml:space="preserve">Абдухамидова Б. Адабий окуу </t>
  </si>
  <si>
    <t>Омурбаева Д.К. Русский язык  и чтение в 2-х ч.</t>
  </si>
  <si>
    <t xml:space="preserve">Моро М.И.  ж. б. Математика 1, 2-бөлүк </t>
  </si>
  <si>
    <t>Рысбаев С. Кыргыз тили</t>
  </si>
  <si>
    <t>Ысманова Ж., Мусаева В. ж.б. Адеп</t>
  </si>
  <si>
    <t>Касей М.  ж.б. Музыка</t>
  </si>
  <si>
    <t>Акматов  Д.  Көркөм өнөр</t>
  </si>
  <si>
    <t>ИТОГО: 2 класс</t>
  </si>
  <si>
    <t>3 класс (9)</t>
  </si>
  <si>
    <t>Акунова А.Р., Чокошева С. Кыргыз тили</t>
  </si>
  <si>
    <t>Рысбаев С., Исакова Ч. Кыргыз тили</t>
  </si>
  <si>
    <t>Итого: Кыргыз тили</t>
  </si>
  <si>
    <t>Абдухамидова  б. Адабий окуу</t>
  </si>
  <si>
    <t xml:space="preserve">Булатова В.А., Шеримбекова А. Ш.  ж.б. Русский язык и чтение. (1, 2-бөлүк) </t>
  </si>
  <si>
    <t>Абдышева Ч., Балута О. и др Англис тили</t>
  </si>
  <si>
    <t>Бухова. Е. А.,  Солошенко О.В., Шаповалова Е.П.  Мекен таануу</t>
  </si>
  <si>
    <t>Мамбетова З. Мекен таануу</t>
  </si>
  <si>
    <t>Итого: Мекен таануу</t>
  </si>
  <si>
    <t>Бекбоев И.Б. Математика</t>
  </si>
  <si>
    <t>Итого: Математика</t>
  </si>
  <si>
    <t>Касей М., Шамбетова К., Шакирова А.  Музыка</t>
  </si>
  <si>
    <t>ИТОГО: 3 класс</t>
  </si>
  <si>
    <t>4 класс (10)</t>
  </si>
  <si>
    <t xml:space="preserve">Чокошева Б. С., Акунова А. Р. Кыргыз тили </t>
  </si>
  <si>
    <t>Рысбаев С.К. Адабий окуу</t>
  </si>
  <si>
    <t>Задорожная Н.П. Русский язык и чтение</t>
  </si>
  <si>
    <t>Бухова Е. А. Мекен таануу</t>
  </si>
  <si>
    <t>Мамбетова Мекен таануу</t>
  </si>
  <si>
    <t>Ысманова Ж. ж.б. Адеп</t>
  </si>
  <si>
    <t>Касей М.  Музыка</t>
  </si>
  <si>
    <t>ИТОГО: 4 класс</t>
  </si>
  <si>
    <t>Итого за 1-4 кл</t>
  </si>
  <si>
    <t>5 класс  (13)</t>
  </si>
  <si>
    <t>Койлубаева А. Кыргыз тили</t>
  </si>
  <si>
    <t>Муратов А., Асакеева Р. Кыргыз адабияты</t>
  </si>
  <si>
    <t xml:space="preserve">Задорожная Н.П. Русский язык </t>
  </si>
  <si>
    <t>Каменецская В.Русское слово в 2-х ч.</t>
  </si>
  <si>
    <t>Виленкин Н.Я. ж.б. Математика</t>
  </si>
  <si>
    <t>1995  и выше</t>
  </si>
  <si>
    <t>Кыдыралиев С.К.  ж. б. Математика</t>
  </si>
  <si>
    <t>Мамбетакунов Э. Табият таануу</t>
  </si>
  <si>
    <t xml:space="preserve">Осмонов О. Кыргызстан тарыхы жана дуйнолук тарых </t>
  </si>
  <si>
    <t>Дооталиев А. ж. б. Кыргызстандын тарыхы боюнча аңгемелер</t>
  </si>
  <si>
    <t>Итого: История</t>
  </si>
  <si>
    <t>Осмонов Ө.  ж. б. Адам жана коом</t>
  </si>
  <si>
    <t>Мамбеталиев Ч.  ж. б. Технология</t>
  </si>
  <si>
    <t>Орускулов Т. ж.б. Информатика</t>
  </si>
  <si>
    <t>Муратов А., Музыка</t>
  </si>
  <si>
    <t>ИТОГО за 5 класс</t>
  </si>
  <si>
    <t>6 класс (14)</t>
  </si>
  <si>
    <t>Усөналиев С. Кыргыз тили</t>
  </si>
  <si>
    <t>Муратов А.  ж. б. Кыргыз адабияты</t>
  </si>
  <si>
    <t>Задорожная И.П. Русский язык</t>
  </si>
  <si>
    <t>Симонова О.Г. Книга для чтения</t>
  </si>
  <si>
    <t>Абдышева Ч., Балута О. жб. Англис тили</t>
  </si>
  <si>
    <t>Виленкин Н. Математика</t>
  </si>
  <si>
    <t>1996 и выше</t>
  </si>
  <si>
    <t>Итого: Математики</t>
  </si>
  <si>
    <t xml:space="preserve">Субанова М. Биология </t>
  </si>
  <si>
    <t>Кулматов Т.  Физикалык географиясы</t>
  </si>
  <si>
    <t xml:space="preserve">Осмонов О. Кыргызстан тарыхы жана дүйнөлүк тарых </t>
  </si>
  <si>
    <t>Осмонов Ө.   ж.б. Адам жана коом</t>
  </si>
  <si>
    <t>ИТОГО за 6 класс</t>
  </si>
  <si>
    <t>7 класс (12)</t>
  </si>
  <si>
    <t>Алымов  А. Кыргыз адабият</t>
  </si>
  <si>
    <t>Тагаев М., Симонова О. Русский язык</t>
  </si>
  <si>
    <t xml:space="preserve">Задорожная Н., Мусаева Ч. Русский язык </t>
  </si>
  <si>
    <t>Мейманалиев Т. Литературное чтение</t>
  </si>
  <si>
    <t>Юсупова  Т.  Англис тили</t>
  </si>
  <si>
    <t>Абдышева Ч., Балута О. ж.б. Англис тили</t>
  </si>
  <si>
    <t>Старков А.П.  Англис тили</t>
  </si>
  <si>
    <t>2002 и выше</t>
  </si>
  <si>
    <t>Итого: Англис тили</t>
  </si>
  <si>
    <t>Омурбеков Т., Чоротегин Т. Кыргызстан тарыхы</t>
  </si>
  <si>
    <t>Осмонов А.  Орто кылымдын тарыхы</t>
  </si>
  <si>
    <t>Итого: Тарых</t>
  </si>
  <si>
    <t xml:space="preserve">Ибраев Н., Касымов А.  Алгебра </t>
  </si>
  <si>
    <t xml:space="preserve">Макарычев  Ю. Алгебра </t>
  </si>
  <si>
    <t>Итого: Алгебра</t>
  </si>
  <si>
    <t>Айылчиев А. Геометрия 7-9 кл</t>
  </si>
  <si>
    <t>Мамбетакунов Э., Мурзаибраимова Б.Б. Физика</t>
  </si>
  <si>
    <t>2009/2021</t>
  </si>
  <si>
    <t>Токтогулов А. Физика (альтернативдуу)</t>
  </si>
  <si>
    <t>Итого: Физика</t>
  </si>
  <si>
    <t>Кадыркулов А.  Материктердин жана океандардын географиясы</t>
  </si>
  <si>
    <t>Токтосунов А.Биология 7</t>
  </si>
  <si>
    <t>Итого:Биология</t>
  </si>
  <si>
    <t>Орускулов Т. Информатика  7-9</t>
  </si>
  <si>
    <t>Цыбуля И.Н., Самыкбаева Л.А., Беляев А.А.  ж. б. Информатика 7–9</t>
  </si>
  <si>
    <t>Орускулов Т. Касымалиев М. Инф-ка (Практика) 7-9</t>
  </si>
  <si>
    <t>Итого:  Информатика</t>
  </si>
  <si>
    <t>ИТОГО за 7 класс</t>
  </si>
  <si>
    <t>8 класс (14)</t>
  </si>
  <si>
    <t>Исаков Б. Кыргыз тили  7-9 кл. (альтернативдуу)</t>
  </si>
  <si>
    <t xml:space="preserve">Өмүралиев Б. ж. б. Кыргыз тили </t>
  </si>
  <si>
    <t>Иманов А.И. Кыргыз тили</t>
  </si>
  <si>
    <t>Исаков Б. Кыргыз адабияты</t>
  </si>
  <si>
    <t>Супрун  А. Русский  язык 8-9 кл</t>
  </si>
  <si>
    <t>Соронкулов Г. Литературное чтение</t>
  </si>
  <si>
    <t>Юсупова  Т. Англис тили</t>
  </si>
  <si>
    <t>Балута О., Абдышева Ч. Английский язык</t>
  </si>
  <si>
    <t>2005 и выше</t>
  </si>
  <si>
    <t>Закиров Н.З. Биология. Адам</t>
  </si>
  <si>
    <t>Осмонов А. География</t>
  </si>
  <si>
    <t>Карашев Т. Физика</t>
  </si>
  <si>
    <t>Рыспаева Б., С. Молдогазиева, Т. Байдинов Химия</t>
  </si>
  <si>
    <t>2013/2021</t>
  </si>
  <si>
    <t>Молдогазиева С.  Химия</t>
  </si>
  <si>
    <t>Итого: Химия</t>
  </si>
  <si>
    <t>Байзаков С. А.  Алгебра</t>
  </si>
  <si>
    <t>Омурбеков Т. Кыргызстан тарыхы</t>
  </si>
  <si>
    <t>Дооталиев А. Жаны тарых</t>
  </si>
  <si>
    <t>Итого :  Тарых</t>
  </si>
  <si>
    <t>Цыбуля И.Н., Самыкбаева Л.А., Беляев А.А. ж. б. Информатика 7-9</t>
  </si>
  <si>
    <t>Ботвинников  А. Чийуу  8-9</t>
  </si>
  <si>
    <t>ИТОГО за 8 класс</t>
  </si>
  <si>
    <t>9 класс (16)</t>
  </si>
  <si>
    <t>Исаков Б. Кыргыз тили 7-9 (альтернативдүү)</t>
  </si>
  <si>
    <t>Өмүралиев Б.  ж. б. Кыргыз тили</t>
  </si>
  <si>
    <t>Алымов Б. Кыргыз адабияты</t>
  </si>
  <si>
    <t>Смелкова З.С. Русская литература</t>
  </si>
  <si>
    <t>Супрун А.Е.  Русский  язык 8-9</t>
  </si>
  <si>
    <t>Итого :Русский язык</t>
  </si>
  <si>
    <t>Иманалиев  М. Алгебра</t>
  </si>
  <si>
    <t>Мамбетакунов Э. Физика</t>
  </si>
  <si>
    <t>Токтогулов С. Физика (альтернативдуу)</t>
  </si>
  <si>
    <t>Кудайбергенова Т., Рысбаева Б. Химия</t>
  </si>
  <si>
    <t>Фельдман Г.,Рудзитис Г. Химия</t>
  </si>
  <si>
    <t>Доолоткелдиева Т. Биология</t>
  </si>
  <si>
    <t>Бараталиев О. География</t>
  </si>
  <si>
    <t>Иманкулов М.  Кыргызстан тарыхы</t>
  </si>
  <si>
    <t>Иманкулов М.   Эгемен Кыргызстан: Кыргызстан орто мектептеринин 9-класстар үчүн "Кыргызстан тарыхы" окуу китебине толуктама</t>
  </si>
  <si>
    <t>Омурзакова Т. Сонку тарых</t>
  </si>
  <si>
    <t>Саалаев  А. Мамлекет жана укук негиздери</t>
  </si>
  <si>
    <t>Эсенканов  К. Адам жана коом</t>
  </si>
  <si>
    <t>Итого: Жаран таануу</t>
  </si>
  <si>
    <t>Мусакожоев Ш. Экономика</t>
  </si>
  <si>
    <t>Ботвинников  А.Чийүү  8-9</t>
  </si>
  <si>
    <t>ИТОГО  за 9 класс</t>
  </si>
  <si>
    <t>Итого 5-9 кл.</t>
  </si>
  <si>
    <t>10 класс (14)</t>
  </si>
  <si>
    <t xml:space="preserve">Омуралиева С., Сапарбаев А. Кыргыз тили </t>
  </si>
  <si>
    <t>Исаков Б.  Кыргыз тили 10-11 (альтернативдүү)</t>
  </si>
  <si>
    <t>Итого : Кырыз тили</t>
  </si>
  <si>
    <t>Асаналиев К. Кыргыз адабияты</t>
  </si>
  <si>
    <t>Кундузакова С.А., Васильев А. Русский язык</t>
  </si>
  <si>
    <t>Шейман Л.  Русская литература</t>
  </si>
  <si>
    <t>Юсупова Т. English 10-11</t>
  </si>
  <si>
    <t>Фатнева А.Г., Цуканова Н.Э. Английский язык</t>
  </si>
  <si>
    <t>Старков А.Р. Англис тили</t>
  </si>
  <si>
    <t>Саламатов Ж. Алгебра жана анализдин башталышы 10-11</t>
  </si>
  <si>
    <t>Колмогоров А.Н., Саламатов Ж. Алгебра жана анализдин башталышы 10-11</t>
  </si>
  <si>
    <t>Айылчиев А., Бекбоев И.  Геометрия</t>
  </si>
  <si>
    <t>Койчуманов М. Физика</t>
  </si>
  <si>
    <t>Молдогазиева   С. Химия</t>
  </si>
  <si>
    <t>Рудзитис Г.Е. Химия</t>
  </si>
  <si>
    <t xml:space="preserve">Токтосунов  А. Биология 10-11 </t>
  </si>
  <si>
    <t>Осмонов А., Чодураев Т.М.  Дүйнөнүн экономикалык жана социалдык географиясы</t>
  </si>
  <si>
    <t>Пилон Ж. Жарандык жана мамлекеттик башкарууга катышууу  1-бөлүк</t>
  </si>
  <si>
    <t>Осмонов О.  Кыргызстан  тарыхы</t>
  </si>
  <si>
    <t>Осмонов О. Дуйно тарыхы: урунттуу учурлар (байыркы доордон тартып 19-к ортосуна чейин)</t>
  </si>
  <si>
    <t>ИТОГО за 10 класс</t>
  </si>
  <si>
    <t>11 класс (14)</t>
  </si>
  <si>
    <t>Исаков Б. Кыргыз тили 10-11</t>
  </si>
  <si>
    <t>Итого:  Кыргыз  тили</t>
  </si>
  <si>
    <t>Артыкбаев К. Кыргыз адабияты</t>
  </si>
  <si>
    <t>Задорожняя  Н. Русский язык</t>
  </si>
  <si>
    <t>Ешенова  Н. Русская литература</t>
  </si>
  <si>
    <t>Юсупова  Т. English</t>
  </si>
  <si>
    <t>Старков А. English</t>
  </si>
  <si>
    <t>Иманалиев М. Алгебра жана анализдин башталышы</t>
  </si>
  <si>
    <t>Колмогоров А.Н. Алгебра  жана анализдин башталышы</t>
  </si>
  <si>
    <t>Итого:  Алгебра</t>
  </si>
  <si>
    <t>Айылчиев А.А., Бекбоев И. Геометрия 10-11</t>
  </si>
  <si>
    <t xml:space="preserve">Шаршекеев  О Физика </t>
  </si>
  <si>
    <t>Шаршекеев  О. Астрономия</t>
  </si>
  <si>
    <t xml:space="preserve">Кудайбергенов Т. Химия </t>
  </si>
  <si>
    <t>Рудзитис Р., Фельдман Г. ж. б. Химия</t>
  </si>
  <si>
    <t>Чодураев Т. География</t>
  </si>
  <si>
    <t xml:space="preserve">Токтосунов А. Биология 10-11 </t>
  </si>
  <si>
    <t>Осмонов О. Мырзахматова А.  Кыргызстан тарыхы</t>
  </si>
  <si>
    <t>Элебесова  А.  Дуйно тарыхы: урунттуу учурлар (19-к ортосунан азыркы учурга чейин)</t>
  </si>
  <si>
    <t>Пилон А. Атуулдук жана мамлекетке башкаруга катышуу 2-болук</t>
  </si>
  <si>
    <t>ИТОГО за 11 класс</t>
  </si>
  <si>
    <t>Итого за 10-11 кл</t>
  </si>
  <si>
    <t>ВСЕГО  за 1-11 класс</t>
  </si>
  <si>
    <t xml:space="preserve">Обеспеченность учебниками </t>
  </si>
  <si>
    <t>контингент</t>
  </si>
  <si>
    <t>Фонд</t>
  </si>
  <si>
    <t>Использование</t>
  </si>
  <si>
    <t>% обеспеченности по фонду</t>
  </si>
  <si>
    <t>% использования фонда</t>
  </si>
  <si>
    <t xml:space="preserve"> 1-4 кл</t>
  </si>
  <si>
    <t>5-9 кл.</t>
  </si>
  <si>
    <t>10-11 кл</t>
  </si>
  <si>
    <t>ВСЕГО:</t>
  </si>
  <si>
    <t>МП.</t>
  </si>
  <si>
    <t>Директор школы____________________________</t>
  </si>
  <si>
    <t>Заведующая библиотекой______________________________</t>
  </si>
  <si>
    <t>(ФИО подпись)</t>
  </si>
  <si>
    <t xml:space="preserve">Примечание:  </t>
  </si>
  <si>
    <t>1. Для вычисления итогового %  за один класс по графе 7,  сумма процентов  графы 7 по одному классу делится на количество предметов, указанных в скобках.</t>
  </si>
  <si>
    <t xml:space="preserve">2. Процент использования фонда (графа 8) вычисляется  по указанной формуле построчно до конца таблицы. </t>
  </si>
  <si>
    <t>3. Для выведения среднего %   по начальной школе (1 - 4 кл.) складываются  итоговые проценты  по каждому классу   и делятся на 4.</t>
  </si>
  <si>
    <t>4. Для выведения среднего %   по средней школе (5 -9 кл.) складываются  итоговые проценты  по каждому классу   и делятся на 5.</t>
  </si>
  <si>
    <t>5. Для выведения среднего %   по средней школе (10 -11 кл.) складываются  итоговые проценты  по каждому классу   и делятся на 2.</t>
  </si>
  <si>
    <t>6.  Средние проценты по параллелям выводятся в отдельную таблицу.</t>
  </si>
  <si>
    <t>оьбь</t>
  </si>
  <si>
    <t>1-смен</t>
  </si>
  <si>
    <t>2-смен</t>
  </si>
  <si>
    <t>к№</t>
  </si>
  <si>
    <t>1-а</t>
  </si>
  <si>
    <t>1-б</t>
  </si>
  <si>
    <t>2-а</t>
  </si>
  <si>
    <t>2-б</t>
  </si>
  <si>
    <t>4-а</t>
  </si>
  <si>
    <t>2-в</t>
  </si>
  <si>
    <t>3-а</t>
  </si>
  <si>
    <t>3-б</t>
  </si>
  <si>
    <t>3-в</t>
  </si>
  <si>
    <t>4-б</t>
  </si>
  <si>
    <t>4-в</t>
  </si>
  <si>
    <t>понедельник</t>
  </si>
  <si>
    <t>окуу</t>
  </si>
  <si>
    <t>матем</t>
  </si>
  <si>
    <t xml:space="preserve">матем </t>
  </si>
  <si>
    <t>чет тили</t>
  </si>
  <si>
    <t>д тарбия</t>
  </si>
  <si>
    <t>орус тили</t>
  </si>
  <si>
    <t>к тили</t>
  </si>
  <si>
    <t>жазуу</t>
  </si>
  <si>
    <t>сурот</t>
  </si>
  <si>
    <t>мекен т.</t>
  </si>
  <si>
    <t>музыка</t>
  </si>
  <si>
    <t>вторник</t>
  </si>
  <si>
    <t>орус тил</t>
  </si>
  <si>
    <t>среда</t>
  </si>
  <si>
    <t>к.т.о.</t>
  </si>
  <si>
    <t>кл.саат</t>
  </si>
  <si>
    <t>четверг</t>
  </si>
  <si>
    <t>пятница</t>
  </si>
  <si>
    <t>Турсунбекова М.</t>
  </si>
  <si>
    <t>Канаева А.</t>
  </si>
  <si>
    <t>Жолдошова Н.</t>
  </si>
  <si>
    <t>Умматали к Ч.</t>
  </si>
  <si>
    <t>Абдыкаимова А.</t>
  </si>
  <si>
    <t>Мамбеталиева М.</t>
  </si>
  <si>
    <t>Курманалиева А.</t>
  </si>
  <si>
    <t>Айтбаева Г.</t>
  </si>
  <si>
    <t>Карабекова К.</t>
  </si>
  <si>
    <t>Эшкараева Ш.</t>
  </si>
  <si>
    <t>Эгембердиев Р.,Өмүралиева С. ж. б Кыргыз тили 10-11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</si>
</sst>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9">
    <font>
      <sz val="11"/>
      <color rgb="FF000000"/>
      <name val="Calibri"/>
      <scheme val="minor"/>
    </font>
    <font>
      <b/>
      <sz val="10"/>
      <name val="Times New Roman"/>
    </font>
    <font>
      <sz val="11"/>
      <name val="Calibri"/>
    </font>
    <font>
      <b/>
      <sz val="16"/>
      <name val="Times New Roman"/>
    </font>
    <font>
      <sz val="11"/>
      <name val="Arimo"/>
    </font>
    <font>
      <sz val="10"/>
      <name val="Arimo"/>
    </font>
    <font>
      <sz val="10"/>
      <name val="Times New Roman"/>
    </font>
    <font>
      <b/>
      <sz val="10"/>
      <name val="Arimo"/>
    </font>
    <font>
      <sz val="8"/>
      <name val="Arimo"/>
    </font>
    <font>
      <b/>
      <sz val="14"/>
      <name val="Times New Roman"/>
    </font>
    <font>
      <sz val="11"/>
      <color rgb="FF000000"/>
      <name val="Calibri"/>
    </font>
    <font>
      <sz val="10"/>
      <color rgb="FF000000"/>
      <name val="Times New Roman"/>
    </font>
    <font>
      <b/>
      <sz val="10"/>
      <color rgb="FF000000"/>
      <name val="Times New Roman"/>
    </font>
    <font>
      <b/>
      <sz val="10"/>
      <color rgb="FFFF0000"/>
      <name val="Times New Roman"/>
    </font>
    <font>
      <b/>
      <sz val="11"/>
      <color rgb="FF000000"/>
      <name val="Calibri"/>
    </font>
    <font>
      <b/>
      <sz val="10"/>
      <color rgb="FF0000FF"/>
      <name val="Times New Roman"/>
    </font>
    <font>
      <sz val="10"/>
      <color rgb="FF0000FF"/>
      <name val="Times New Roman"/>
    </font>
    <font>
      <b/>
      <i/>
      <sz val="10"/>
      <color rgb="FF0000FF"/>
      <name val="Times New Roman"/>
    </font>
    <font>
      <i/>
      <sz val="10"/>
      <color rgb="FF0000FF"/>
      <name val="Times New Roman"/>
    </font>
    <font>
      <sz val="10"/>
      <name val="Arial"/>
    </font>
    <font>
      <sz val="10"/>
      <color rgb="FFFF0000"/>
      <name val="Times New Roman"/>
    </font>
    <font>
      <i/>
      <sz val="10"/>
      <name val="Times New Roman"/>
    </font>
    <font>
      <sz val="10"/>
      <color rgb="FFFF0000"/>
      <name val="Arial"/>
    </font>
    <font>
      <i/>
      <sz val="10"/>
      <color rgb="FFFF0000"/>
      <name val="Times New Roman"/>
    </font>
    <font>
      <sz val="10"/>
      <color rgb="FF0000FF"/>
      <name val="Arial"/>
    </font>
    <font>
      <b/>
      <sz val="10"/>
      <color rgb="FF7030A0"/>
      <name val="Times New Roman"/>
    </font>
    <font>
      <sz val="10"/>
      <color rgb="FF7030A0"/>
      <name val="Arial"/>
    </font>
    <font>
      <sz val="10"/>
      <color rgb="FF7030A0"/>
      <name val="Times New Roman"/>
    </font>
    <font>
      <sz val="13"/>
      <name val="Arial"/>
    </font>
    <font>
      <sz val="12"/>
      <name val="Arial"/>
    </font>
    <font>
      <b/>
      <sz val="12"/>
      <name val="Arial"/>
    </font>
    <font>
      <sz val="13"/>
      <name val="Times New Roman"/>
    </font>
    <font>
      <sz val="14"/>
      <name val="Times New Roman"/>
    </font>
    <font>
      <b/>
      <sz val="14"/>
      <color rgb="FF000000"/>
      <name val="Times New Roman"/>
    </font>
    <font>
      <sz val="14"/>
      <color rgb="FF000000"/>
      <name val="Times New Roman"/>
    </font>
    <font>
      <b/>
      <i/>
      <sz val="14"/>
      <color rgb="FF000000"/>
      <name val="Times New Roman"/>
    </font>
    <font>
      <sz val="10"/>
      <color rgb="FF000000"/>
      <name val="Calibri"/>
    </font>
    <font>
      <sz val="14"/>
      <color rgb="FF000000"/>
      <name val="Calibri"/>
    </font>
    <font>
      <sz val="8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BE5D6"/>
      </patternFill>
    </fill>
    <fill>
      <patternFill patternType="solid">
        <fgColor rgb="FFFFFFFF"/>
        <bgColor rgb="FFFFFFFF"/>
      </patternFill>
    </fill>
    <fill>
      <patternFill patternType="solid">
        <fgColor rgb="FFBDD7EE"/>
        <bgColor rgb="FFBDD7EE"/>
      </patternFill>
    </fill>
    <fill>
      <patternFill patternType="solid">
        <fgColor rgb="FFA9D18E"/>
        <bgColor rgb="FFA9D18E"/>
      </patternFill>
    </fill>
    <fill>
      <patternFill patternType="solid">
        <fgColor rgb="FF9DC3E6"/>
        <bgColor rgb="FF9DC3E6"/>
      </patternFill>
    </fill>
    <fill>
      <patternFill patternType="solid">
        <fgColor rgb="FFC5E0B4"/>
        <bgColor rgb="FFC5E0B4"/>
      </patternFill>
    </fill>
    <fill>
      <patternFill patternType="solid">
        <fgColor rgb="FFF4B183"/>
        <bgColor rgb="FFF4B183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7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4" xfId="0" applyFont="1" applyBorder="1"/>
    <xf numFmtId="0" fontId="5" fillId="0" borderId="0" xfId="0" applyFont="1" applyAlignment="1">
      <alignment horizontal="center"/>
    </xf>
    <xf numFmtId="10" fontId="7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10" fontId="1" fillId="0" borderId="1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7" fillId="0" borderId="0" xfId="0" applyFont="1"/>
    <xf numFmtId="0" fontId="6" fillId="0" borderId="12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10" fontId="1" fillId="3" borderId="11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10" fontId="1" fillId="4" borderId="11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left" vertical="top" wrapText="1"/>
    </xf>
    <xf numFmtId="0" fontId="11" fillId="4" borderId="11" xfId="0" applyFont="1" applyFill="1" applyBorder="1" applyAlignment="1">
      <alignment vertical="center" wrapText="1"/>
    </xf>
    <xf numFmtId="0" fontId="12" fillId="3" borderId="11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/>
    </xf>
    <xf numFmtId="0" fontId="13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vertical="center"/>
    </xf>
    <xf numFmtId="0" fontId="13" fillId="5" borderId="11" xfId="0" applyFont="1" applyFill="1" applyBorder="1" applyAlignment="1">
      <alignment horizontal="center" vertical="center" wrapText="1"/>
    </xf>
    <xf numFmtId="10" fontId="13" fillId="5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1" fillId="4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4" fillId="0" borderId="0" xfId="0" applyFont="1"/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vertical="center" wrapText="1"/>
    </xf>
    <xf numFmtId="0" fontId="6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center"/>
    </xf>
    <xf numFmtId="0" fontId="15" fillId="6" borderId="11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10" fontId="15" fillId="6" borderId="11" xfId="0" applyNumberFormat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vertical="center"/>
    </xf>
    <xf numFmtId="0" fontId="1" fillId="5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13" fillId="7" borderId="11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 wrapText="1"/>
    </xf>
    <xf numFmtId="10" fontId="13" fillId="7" borderId="11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/>
    </xf>
    <xf numFmtId="0" fontId="20" fillId="5" borderId="11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 wrapText="1"/>
    </xf>
    <xf numFmtId="10" fontId="15" fillId="8" borderId="11" xfId="0" applyNumberFormat="1" applyFont="1" applyFill="1" applyBorder="1" applyAlignment="1">
      <alignment horizontal="center" vertical="center" wrapText="1"/>
    </xf>
    <xf numFmtId="3" fontId="6" fillId="3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center"/>
    </xf>
    <xf numFmtId="0" fontId="23" fillId="5" borderId="11" xfId="0" applyFont="1" applyFill="1" applyBorder="1" applyAlignment="1">
      <alignment horizontal="center" vertical="center"/>
    </xf>
    <xf numFmtId="0" fontId="24" fillId="8" borderId="11" xfId="0" applyFont="1" applyFill="1" applyBorder="1" applyAlignment="1">
      <alignment horizontal="center"/>
    </xf>
    <xf numFmtId="0" fontId="25" fillId="9" borderId="11" xfId="0" applyFont="1" applyFill="1" applyBorder="1" applyAlignment="1">
      <alignment horizontal="center" vertical="center" wrapText="1"/>
    </xf>
    <xf numFmtId="0" fontId="26" fillId="9" borderId="11" xfId="0" applyFont="1" applyFill="1" applyBorder="1" applyAlignment="1">
      <alignment horizontal="center"/>
    </xf>
    <xf numFmtId="0" fontId="27" fillId="9" borderId="11" xfId="0" applyFont="1" applyFill="1" applyBorder="1" applyAlignment="1">
      <alignment horizontal="center" vertical="center" wrapText="1"/>
    </xf>
    <xf numFmtId="10" fontId="25" fillId="9" borderId="11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Border="1"/>
    <xf numFmtId="164" fontId="1" fillId="0" borderId="11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1" fillId="8" borderId="11" xfId="0" applyNumberFormat="1" applyFont="1" applyFill="1" applyBorder="1" applyAlignment="1">
      <alignment vertical="center"/>
    </xf>
    <xf numFmtId="164" fontId="6" fillId="8" borderId="11" xfId="0" applyNumberFormat="1" applyFont="1" applyFill="1" applyBorder="1" applyAlignment="1">
      <alignment vertical="center"/>
    </xf>
    <xf numFmtId="0" fontId="1" fillId="8" borderId="11" xfId="0" applyFont="1" applyFill="1" applyBorder="1" applyAlignment="1">
      <alignment horizontal="center" vertical="center" wrapText="1"/>
    </xf>
    <xf numFmtId="10" fontId="1" fillId="8" borderId="11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8" fillId="0" borderId="0" xfId="0" applyFont="1" applyAlignment="1">
      <alignment horizontal="center"/>
    </xf>
    <xf numFmtId="164" fontId="15" fillId="9" borderId="11" xfId="0" applyNumberFormat="1" applyFont="1" applyFill="1" applyBorder="1" applyAlignment="1">
      <alignment vertical="center"/>
    </xf>
    <xf numFmtId="164" fontId="16" fillId="9" borderId="11" xfId="0" applyNumberFormat="1" applyFont="1" applyFill="1" applyBorder="1" applyAlignment="1">
      <alignment vertical="center"/>
    </xf>
    <xf numFmtId="0" fontId="15" fillId="9" borderId="11" xfId="0" applyFont="1" applyFill="1" applyBorder="1" applyAlignment="1">
      <alignment horizontal="center" vertical="center" wrapText="1"/>
    </xf>
    <xf numFmtId="10" fontId="15" fillId="9" borderId="11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10" fontId="30" fillId="0" borderId="0" xfId="0" applyNumberFormat="1" applyFont="1" applyAlignment="1">
      <alignment horizontal="center" vertical="center" wrapText="1"/>
    </xf>
    <xf numFmtId="0" fontId="31" fillId="0" borderId="0" xfId="0" applyFont="1"/>
    <xf numFmtId="0" fontId="3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2" fillId="0" borderId="0" xfId="0" applyFont="1"/>
    <xf numFmtId="10" fontId="32" fillId="0" borderId="0" xfId="0" applyNumberFormat="1" applyFont="1"/>
    <xf numFmtId="0" fontId="6" fillId="0" borderId="0" xfId="0" applyFont="1"/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left" vertical="center"/>
    </xf>
    <xf numFmtId="10" fontId="32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33" fillId="0" borderId="0" xfId="0" applyFont="1" applyAlignment="1">
      <alignment horizontal="center" vertical="center"/>
    </xf>
    <xf numFmtId="0" fontId="34" fillId="0" borderId="0" xfId="0" applyFont="1"/>
    <xf numFmtId="0" fontId="35" fillId="0" borderId="0" xfId="0" applyFont="1" applyAlignment="1">
      <alignment vertical="center"/>
    </xf>
    <xf numFmtId="10" fontId="34" fillId="0" borderId="0" xfId="0" applyNumberFormat="1" applyFont="1"/>
    <xf numFmtId="0" fontId="36" fillId="0" borderId="0" xfId="0" applyFont="1"/>
    <xf numFmtId="10" fontId="33" fillId="0" borderId="0" xfId="0" applyNumberFormat="1" applyFont="1" applyAlignment="1">
      <alignment horizontal="left" vertical="center"/>
    </xf>
    <xf numFmtId="0" fontId="10" fillId="0" borderId="18" xfId="0" applyFont="1" applyBorder="1"/>
    <xf numFmtId="0" fontId="10" fillId="0" borderId="19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5" xfId="0" applyFont="1" applyBorder="1"/>
    <xf numFmtId="0" fontId="10" fillId="0" borderId="26" xfId="0" applyFont="1" applyBorder="1"/>
    <xf numFmtId="0" fontId="10" fillId="0" borderId="27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3" xfId="0" applyFont="1" applyBorder="1"/>
    <xf numFmtId="0" fontId="10" fillId="0" borderId="34" xfId="0" applyFont="1" applyBorder="1"/>
    <xf numFmtId="0" fontId="10" fillId="0" borderId="35" xfId="0" applyFont="1" applyBorder="1"/>
    <xf numFmtId="0" fontId="10" fillId="0" borderId="36" xfId="0" applyFont="1" applyBorder="1"/>
    <xf numFmtId="0" fontId="10" fillId="0" borderId="37" xfId="0" applyFont="1" applyBorder="1"/>
    <xf numFmtId="0" fontId="10" fillId="0" borderId="39" xfId="0" applyFont="1" applyBorder="1"/>
    <xf numFmtId="0" fontId="10" fillId="0" borderId="40" xfId="0" applyFont="1" applyBorder="1"/>
    <xf numFmtId="0" fontId="10" fillId="0" borderId="41" xfId="0" applyFont="1" applyBorder="1"/>
    <xf numFmtId="0" fontId="10" fillId="0" borderId="42" xfId="0" applyFont="1" applyBorder="1"/>
    <xf numFmtId="0" fontId="10" fillId="0" borderId="43" xfId="0" applyFont="1" applyBorder="1"/>
    <xf numFmtId="0" fontId="10" fillId="0" borderId="38" xfId="0" applyFont="1" applyBorder="1"/>
    <xf numFmtId="0" fontId="10" fillId="0" borderId="44" xfId="0" applyFont="1" applyBorder="1"/>
    <xf numFmtId="0" fontId="38" fillId="0" borderId="38" xfId="0" applyFont="1" applyBorder="1"/>
    <xf numFmtId="0" fontId="38" fillId="0" borderId="45" xfId="0" applyFont="1" applyBorder="1"/>
    <xf numFmtId="0" fontId="38" fillId="0" borderId="46" xfId="0" applyFont="1" applyBorder="1"/>
    <xf numFmtId="0" fontId="38" fillId="0" borderId="47" xfId="0" applyFont="1" applyBorder="1"/>
    <xf numFmtId="0" fontId="33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6" fillId="4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64" fontId="1" fillId="0" borderId="15" xfId="0" applyNumberFormat="1" applyFont="1" applyBorder="1" applyAlignment="1">
      <alignment horizontal="center"/>
    </xf>
    <xf numFmtId="0" fontId="2" fillId="0" borderId="17" xfId="0" applyFont="1" applyBorder="1"/>
    <xf numFmtId="0" fontId="33" fillId="0" borderId="0" xfId="0" applyFont="1" applyAlignment="1">
      <alignment horizontal="left" vertic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6" fillId="0" borderId="0" xfId="0" applyFont="1" applyAlignment="1">
      <alignment horizontal="center" wrapText="1"/>
    </xf>
    <xf numFmtId="0" fontId="1" fillId="2" borderId="6" xfId="0" applyFont="1" applyFill="1" applyBorder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6" xfId="0" applyFont="1" applyBorder="1"/>
    <xf numFmtId="0" fontId="1" fillId="8" borderId="15" xfId="0" applyFont="1" applyFill="1" applyBorder="1" applyAlignment="1">
      <alignment horizontal="center"/>
    </xf>
    <xf numFmtId="0" fontId="15" fillId="9" borderId="15" xfId="0" applyFont="1" applyFill="1" applyBorder="1" applyAlignment="1">
      <alignment horizontal="center"/>
    </xf>
    <xf numFmtId="0" fontId="37" fillId="0" borderId="28" xfId="0" applyFont="1" applyBorder="1" applyAlignment="1">
      <alignment horizontal="center" vertical="center" textRotation="90"/>
    </xf>
    <xf numFmtId="0" fontId="2" fillId="0" borderId="32" xfId="0" applyFont="1" applyBorder="1"/>
    <xf numFmtId="0" fontId="2" fillId="0" borderId="38" xfId="0" applyFont="1" applyBorder="1"/>
    <xf numFmtId="0" fontId="10" fillId="0" borderId="20" xfId="0" applyFont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10" fillId="0" borderId="21" xfId="0" applyFont="1" applyBorder="1" applyAlignment="1">
      <alignment horizontal="center" vertical="center"/>
    </xf>
    <xf numFmtId="0" fontId="37" fillId="0" borderId="28" xfId="0" applyFont="1" applyBorder="1" applyAlignment="1">
      <alignment vertical="center" textRotation="90"/>
    </xf>
    <xf numFmtId="0" fontId="3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5"/>
  <sheetViews>
    <sheetView tabSelected="1" topLeftCell="A232" workbookViewId="0">
      <selection activeCell="C238" sqref="C238"/>
    </sheetView>
  </sheetViews>
  <sheetFormatPr defaultColWidth="14.42578125" defaultRowHeight="15" customHeight="1"/>
  <cols>
    <col min="1" max="1" width="11.42578125" customWidth="1"/>
    <col min="2" max="2" width="6.28515625" customWidth="1"/>
    <col min="3" max="3" width="45.42578125" customWidth="1"/>
    <col min="4" max="4" width="18.7109375" customWidth="1"/>
    <col min="5" max="6" width="14.7109375" customWidth="1"/>
    <col min="7" max="7" width="13.140625" customWidth="1"/>
    <col min="8" max="8" width="12.28515625" customWidth="1"/>
    <col min="9" max="9" width="30.7109375" customWidth="1"/>
    <col min="10" max="17" width="9.140625" customWidth="1"/>
    <col min="18" max="18" width="18.28515625" customWidth="1"/>
    <col min="19" max="28" width="9.140625" customWidth="1"/>
  </cols>
  <sheetData>
    <row r="1" spans="1:28" ht="20.25">
      <c r="A1" s="164" t="s">
        <v>0</v>
      </c>
      <c r="B1" s="165"/>
      <c r="C1" s="165"/>
      <c r="D1" s="165"/>
      <c r="E1" s="165"/>
      <c r="F1" s="165"/>
      <c r="G1" s="165"/>
      <c r="H1" s="166"/>
      <c r="I1" s="1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4.25" customHeight="1">
      <c r="A2" s="4"/>
      <c r="B2" s="5"/>
      <c r="C2" s="167" t="s">
        <v>1</v>
      </c>
      <c r="D2" s="163"/>
      <c r="E2" s="163"/>
      <c r="F2" s="163"/>
      <c r="G2" s="163"/>
      <c r="H2" s="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8" customHeight="1">
      <c r="A3" s="168" t="s">
        <v>2</v>
      </c>
      <c r="B3" s="169"/>
      <c r="C3" s="169"/>
      <c r="D3" s="169"/>
      <c r="E3" s="170"/>
      <c r="F3" s="7"/>
      <c r="G3" s="171" t="s">
        <v>3</v>
      </c>
      <c r="H3" s="172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5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9" t="s">
        <v>10</v>
      </c>
      <c r="H4" s="9" t="s">
        <v>11</v>
      </c>
      <c r="I4" s="10"/>
      <c r="J4" s="10"/>
      <c r="K4" s="10"/>
      <c r="L4" s="11"/>
      <c r="M4" s="11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28">
      <c r="A5" s="8">
        <v>1</v>
      </c>
      <c r="B5" s="12">
        <v>2</v>
      </c>
      <c r="C5" s="12">
        <v>3</v>
      </c>
      <c r="D5" s="13">
        <v>4</v>
      </c>
      <c r="E5" s="8">
        <v>5</v>
      </c>
      <c r="F5" s="8">
        <v>6</v>
      </c>
      <c r="G5" s="8">
        <v>7</v>
      </c>
      <c r="H5" s="8">
        <v>8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28" ht="15" customHeight="1">
      <c r="A6" s="15">
        <v>73</v>
      </c>
      <c r="B6" s="16">
        <v>1</v>
      </c>
      <c r="C6" s="8" t="s">
        <v>12</v>
      </c>
      <c r="D6" s="17"/>
      <c r="E6" s="8"/>
      <c r="F6" s="8"/>
      <c r="G6" s="9"/>
      <c r="H6" s="9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15" customHeight="1">
      <c r="A7" s="8">
        <f t="shared" ref="A7:A23" si="0">A6</f>
        <v>73</v>
      </c>
      <c r="B7" s="155">
        <v>1</v>
      </c>
      <c r="C7" s="19" t="s">
        <v>13</v>
      </c>
      <c r="D7" s="13" t="s">
        <v>14</v>
      </c>
      <c r="E7" s="20">
        <v>58</v>
      </c>
      <c r="F7" s="20">
        <v>58</v>
      </c>
      <c r="G7" s="9">
        <f t="shared" ref="G7:G22" si="1">IF(NOT(TRUNC(A7)=A7),"Ошибка в наборе",MIN(E7/A7,1))</f>
        <v>0.79452054794520544</v>
      </c>
      <c r="H7" s="9">
        <f t="shared" ref="H7:H23" si="2">IF(ISERR(F7/E7),0,IF(ABS(F7)&gt;ABS(E7),"проверь поле F",MIN(ABS(F7/E7),1)))</f>
        <v>1</v>
      </c>
      <c r="I7" s="21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ht="15" customHeight="1">
      <c r="A8" s="8">
        <f t="shared" si="0"/>
        <v>73</v>
      </c>
      <c r="B8" s="156"/>
      <c r="C8" s="22" t="s">
        <v>15</v>
      </c>
      <c r="D8" s="13" t="s">
        <v>16</v>
      </c>
      <c r="E8" s="23"/>
      <c r="F8" s="23"/>
      <c r="G8" s="9">
        <f t="shared" si="1"/>
        <v>0</v>
      </c>
      <c r="H8" s="9">
        <f t="shared" si="2"/>
        <v>0</v>
      </c>
      <c r="I8" s="18"/>
      <c r="J8" s="18"/>
      <c r="K8" s="18"/>
      <c r="L8" s="18"/>
      <c r="M8" s="18"/>
      <c r="N8" s="18"/>
      <c r="O8" s="18"/>
      <c r="P8" s="18"/>
      <c r="Q8" s="18"/>
      <c r="R8" s="14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ht="15" customHeight="1">
      <c r="A9" s="8">
        <f t="shared" si="0"/>
        <v>73</v>
      </c>
      <c r="B9" s="157"/>
      <c r="C9" s="24" t="s">
        <v>17</v>
      </c>
      <c r="D9" s="25"/>
      <c r="E9" s="26">
        <f t="shared" ref="E9:F9" si="3">SUM(E7:E8)</f>
        <v>58</v>
      </c>
      <c r="F9" s="26">
        <f t="shared" si="3"/>
        <v>58</v>
      </c>
      <c r="G9" s="27">
        <f t="shared" si="1"/>
        <v>0.79452054794520544</v>
      </c>
      <c r="H9" s="27">
        <f t="shared" si="2"/>
        <v>1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ht="17.25" customHeight="1">
      <c r="A10" s="8">
        <f t="shared" si="0"/>
        <v>73</v>
      </c>
      <c r="B10" s="28">
        <v>2</v>
      </c>
      <c r="C10" s="29" t="s">
        <v>18</v>
      </c>
      <c r="D10" s="17" t="s">
        <v>19</v>
      </c>
      <c r="E10" s="23"/>
      <c r="F10" s="23"/>
      <c r="G10" s="27">
        <f t="shared" si="1"/>
        <v>0</v>
      </c>
      <c r="H10" s="27">
        <f t="shared" si="2"/>
        <v>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ht="15" customHeight="1">
      <c r="A11" s="8">
        <f t="shared" si="0"/>
        <v>73</v>
      </c>
      <c r="B11" s="155">
        <v>3</v>
      </c>
      <c r="C11" s="30" t="s">
        <v>20</v>
      </c>
      <c r="D11" s="13">
        <v>2018</v>
      </c>
      <c r="E11" s="20">
        <v>65</v>
      </c>
      <c r="F11" s="20">
        <v>65</v>
      </c>
      <c r="G11" s="31">
        <f t="shared" si="1"/>
        <v>0.8904109589041096</v>
      </c>
      <c r="H11" s="31">
        <f t="shared" si="2"/>
        <v>1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8" ht="27" customHeight="1">
      <c r="A12" s="8">
        <f t="shared" si="0"/>
        <v>73</v>
      </c>
      <c r="B12" s="156"/>
      <c r="C12" s="32" t="s">
        <v>21</v>
      </c>
      <c r="D12" s="13">
        <v>2021</v>
      </c>
      <c r="E12" s="23"/>
      <c r="F12" s="23"/>
      <c r="G12" s="31">
        <f t="shared" si="1"/>
        <v>0</v>
      </c>
      <c r="H12" s="31">
        <f t="shared" si="2"/>
        <v>0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ht="15" customHeight="1">
      <c r="A13" s="8">
        <f t="shared" si="0"/>
        <v>73</v>
      </c>
      <c r="B13" s="157"/>
      <c r="C13" s="29" t="s">
        <v>22</v>
      </c>
      <c r="D13" s="33"/>
      <c r="E13" s="26">
        <f t="shared" ref="E13:F13" si="4">SUM(E11:E12)</f>
        <v>65</v>
      </c>
      <c r="F13" s="26">
        <f t="shared" si="4"/>
        <v>65</v>
      </c>
      <c r="G13" s="27">
        <f t="shared" si="1"/>
        <v>0.8904109589041096</v>
      </c>
      <c r="H13" s="27">
        <f t="shared" si="2"/>
        <v>1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8" ht="25.5" customHeight="1">
      <c r="A14" s="8">
        <f t="shared" si="0"/>
        <v>73</v>
      </c>
      <c r="B14" s="155">
        <v>4</v>
      </c>
      <c r="C14" s="34" t="s">
        <v>23</v>
      </c>
      <c r="D14" s="17" t="s">
        <v>24</v>
      </c>
      <c r="E14" s="23"/>
      <c r="F14" s="23"/>
      <c r="G14" s="31">
        <f t="shared" si="1"/>
        <v>0</v>
      </c>
      <c r="H14" s="31">
        <f t="shared" si="2"/>
        <v>0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ht="15" customHeight="1">
      <c r="A15" s="8">
        <f t="shared" si="0"/>
        <v>73</v>
      </c>
      <c r="B15" s="156"/>
      <c r="C15" s="35" t="s">
        <v>25</v>
      </c>
      <c r="D15" s="17">
        <v>2011</v>
      </c>
      <c r="E15" s="20">
        <v>96</v>
      </c>
      <c r="F15" s="20">
        <v>96</v>
      </c>
      <c r="G15" s="31">
        <f t="shared" si="1"/>
        <v>1</v>
      </c>
      <c r="H15" s="31">
        <f t="shared" si="2"/>
        <v>1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28" ht="15" customHeight="1">
      <c r="A16" s="8">
        <f t="shared" si="0"/>
        <v>73</v>
      </c>
      <c r="B16" s="156"/>
      <c r="C16" s="35" t="s">
        <v>26</v>
      </c>
      <c r="D16" s="17" t="s">
        <v>27</v>
      </c>
      <c r="E16" s="23"/>
      <c r="F16" s="23"/>
      <c r="G16" s="31">
        <f t="shared" si="1"/>
        <v>0</v>
      </c>
      <c r="H16" s="31">
        <f t="shared" si="2"/>
        <v>0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ht="15" customHeight="1">
      <c r="A17" s="8">
        <f t="shared" si="0"/>
        <v>73</v>
      </c>
      <c r="B17" s="157"/>
      <c r="C17" s="36" t="s">
        <v>28</v>
      </c>
      <c r="D17" s="26"/>
      <c r="E17" s="26">
        <f t="shared" ref="E17:F17" si="5">SUM(E14:E16)</f>
        <v>96</v>
      </c>
      <c r="F17" s="26">
        <f t="shared" si="5"/>
        <v>96</v>
      </c>
      <c r="G17" s="27">
        <f t="shared" si="1"/>
        <v>1</v>
      </c>
      <c r="H17" s="27">
        <f t="shared" si="2"/>
        <v>1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ht="15" customHeight="1">
      <c r="A18" s="8">
        <f t="shared" si="0"/>
        <v>73</v>
      </c>
      <c r="B18" s="13">
        <v>5</v>
      </c>
      <c r="C18" s="36" t="s">
        <v>29</v>
      </c>
      <c r="D18" s="37">
        <v>2016</v>
      </c>
      <c r="E18" s="20">
        <v>64</v>
      </c>
      <c r="F18" s="20">
        <v>64</v>
      </c>
      <c r="G18" s="27">
        <f t="shared" si="1"/>
        <v>0.87671232876712324</v>
      </c>
      <c r="H18" s="27">
        <f t="shared" si="2"/>
        <v>1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ht="15" customHeight="1">
      <c r="A19" s="8">
        <f t="shared" si="0"/>
        <v>73</v>
      </c>
      <c r="B19" s="13">
        <v>6</v>
      </c>
      <c r="C19" s="29" t="s">
        <v>30</v>
      </c>
      <c r="D19" s="37">
        <v>2006</v>
      </c>
      <c r="E19" s="20"/>
      <c r="F19" s="20"/>
      <c r="G19" s="27">
        <f t="shared" si="1"/>
        <v>0</v>
      </c>
      <c r="H19" s="27">
        <f t="shared" si="2"/>
        <v>0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ht="30" customHeight="1">
      <c r="A20" s="8">
        <f t="shared" si="0"/>
        <v>73</v>
      </c>
      <c r="B20" s="155">
        <v>7</v>
      </c>
      <c r="C20" s="38" t="s">
        <v>31</v>
      </c>
      <c r="D20" s="13">
        <v>2012</v>
      </c>
      <c r="E20" s="39"/>
      <c r="F20" s="39"/>
      <c r="G20" s="9">
        <f t="shared" si="1"/>
        <v>0</v>
      </c>
      <c r="H20" s="9">
        <f t="shared" si="2"/>
        <v>0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ht="30" customHeight="1">
      <c r="A21" s="8">
        <f t="shared" si="0"/>
        <v>73</v>
      </c>
      <c r="B21" s="156"/>
      <c r="C21" s="38" t="s">
        <v>32</v>
      </c>
      <c r="D21" s="13">
        <v>2018</v>
      </c>
      <c r="E21" s="39"/>
      <c r="F21" s="39"/>
      <c r="G21" s="9">
        <f t="shared" si="1"/>
        <v>0</v>
      </c>
      <c r="H21" s="9">
        <f t="shared" si="2"/>
        <v>0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ht="26.25" customHeight="1">
      <c r="A22" s="8">
        <f t="shared" si="0"/>
        <v>73</v>
      </c>
      <c r="B22" s="157"/>
      <c r="C22" s="24" t="s">
        <v>33</v>
      </c>
      <c r="D22" s="25"/>
      <c r="E22" s="26">
        <f t="shared" ref="E22:F22" si="6">SUM(E20:E21)</f>
        <v>0</v>
      </c>
      <c r="F22" s="26">
        <f t="shared" si="6"/>
        <v>0</v>
      </c>
      <c r="G22" s="27">
        <f t="shared" si="1"/>
        <v>0</v>
      </c>
      <c r="H22" s="27">
        <f t="shared" si="2"/>
        <v>0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ht="15" customHeight="1">
      <c r="A23" s="40">
        <f t="shared" si="0"/>
        <v>73</v>
      </c>
      <c r="B23" s="41"/>
      <c r="C23" s="42" t="s">
        <v>34</v>
      </c>
      <c r="D23" s="43"/>
      <c r="E23" s="44">
        <f t="shared" ref="E23:F23" si="7">E9+E10+E13+E17+E18+E19+E22</f>
        <v>283</v>
      </c>
      <c r="F23" s="44">
        <f t="shared" si="7"/>
        <v>283</v>
      </c>
      <c r="G23" s="45">
        <f>(G9+G10+G13+G17+G18+G19+G22)/7</f>
        <v>0.50880626223091974</v>
      </c>
      <c r="H23" s="45">
        <f t="shared" si="2"/>
        <v>1</v>
      </c>
      <c r="I23" s="14"/>
      <c r="J23" s="14"/>
      <c r="K23" s="14"/>
      <c r="L23" s="14"/>
      <c r="M23" s="14"/>
      <c r="N23" s="14"/>
      <c r="O23" s="14"/>
      <c r="P23" s="14"/>
      <c r="Q23" s="14"/>
      <c r="R23" s="18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28" ht="15" customHeight="1">
      <c r="A24" s="15">
        <v>56</v>
      </c>
      <c r="B24" s="46"/>
      <c r="C24" s="8" t="s">
        <v>35</v>
      </c>
      <c r="D24" s="22"/>
      <c r="E24" s="17"/>
      <c r="F24" s="17"/>
      <c r="G24" s="9"/>
      <c r="H24" s="9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ht="15" customHeight="1">
      <c r="A25" s="47">
        <f t="shared" ref="A25:A38" si="8">A24</f>
        <v>56</v>
      </c>
      <c r="B25" s="13">
        <v>1</v>
      </c>
      <c r="C25" s="24" t="s">
        <v>36</v>
      </c>
      <c r="D25" s="37">
        <v>2013</v>
      </c>
      <c r="E25" s="20">
        <v>74</v>
      </c>
      <c r="F25" s="20">
        <v>55</v>
      </c>
      <c r="G25" s="27">
        <f t="shared" ref="G25:G37" si="9">IF(NOT(TRUNC(A25)=A25),"Ошибка в наборе",MIN(E25/A25,1))</f>
        <v>1</v>
      </c>
      <c r="H25" s="27">
        <f t="shared" ref="H25:H38" si="10">IF(ISERR(F25/E25),0,IF(ABS(F25)&gt;ABS(E25),"проверь поле F",MIN(ABS(F25/E25),1)))</f>
        <v>0.7432432432432432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ht="15" customHeight="1">
      <c r="A26" s="47">
        <f t="shared" si="8"/>
        <v>56</v>
      </c>
      <c r="B26" s="13">
        <v>2</v>
      </c>
      <c r="C26" s="36" t="s">
        <v>37</v>
      </c>
      <c r="D26" s="37">
        <v>2018</v>
      </c>
      <c r="E26" s="20">
        <v>63</v>
      </c>
      <c r="F26" s="20">
        <v>55</v>
      </c>
      <c r="G26" s="27">
        <f t="shared" si="9"/>
        <v>1</v>
      </c>
      <c r="H26" s="27">
        <f t="shared" si="10"/>
        <v>0.87301587301587302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ht="15" customHeight="1">
      <c r="A27" s="47">
        <f t="shared" si="8"/>
        <v>56</v>
      </c>
      <c r="B27" s="13">
        <v>3</v>
      </c>
      <c r="C27" s="48" t="s">
        <v>38</v>
      </c>
      <c r="D27" s="37">
        <v>2013</v>
      </c>
      <c r="E27" s="20">
        <v>75</v>
      </c>
      <c r="F27" s="20">
        <v>75</v>
      </c>
      <c r="G27" s="27">
        <f t="shared" si="9"/>
        <v>1</v>
      </c>
      <c r="H27" s="27">
        <f t="shared" si="10"/>
        <v>1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ht="15" customHeight="1">
      <c r="A28" s="8">
        <f t="shared" si="8"/>
        <v>56</v>
      </c>
      <c r="B28" s="155">
        <v>4</v>
      </c>
      <c r="C28" s="35" t="s">
        <v>39</v>
      </c>
      <c r="D28" s="37" t="s">
        <v>24</v>
      </c>
      <c r="E28" s="23"/>
      <c r="F28" s="23"/>
      <c r="G28" s="31">
        <f t="shared" si="9"/>
        <v>0</v>
      </c>
      <c r="H28" s="31">
        <f t="shared" si="10"/>
        <v>0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ht="15" customHeight="1">
      <c r="A29" s="8">
        <f t="shared" si="8"/>
        <v>56</v>
      </c>
      <c r="B29" s="156"/>
      <c r="C29" s="35" t="s">
        <v>26</v>
      </c>
      <c r="D29" s="37">
        <v>2011</v>
      </c>
      <c r="E29" s="20">
        <v>60</v>
      </c>
      <c r="F29" s="23">
        <v>55</v>
      </c>
      <c r="G29" s="31">
        <f t="shared" si="9"/>
        <v>1</v>
      </c>
      <c r="H29" s="31">
        <f t="shared" si="10"/>
        <v>0.91666666666666663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ht="15" customHeight="1">
      <c r="A30" s="8">
        <f t="shared" si="8"/>
        <v>56</v>
      </c>
      <c r="B30" s="157"/>
      <c r="C30" s="36" t="s">
        <v>28</v>
      </c>
      <c r="D30" s="33"/>
      <c r="E30" s="26">
        <f t="shared" ref="E30:F30" si="11">SUM(E28:E29)</f>
        <v>60</v>
      </c>
      <c r="F30" s="26">
        <f t="shared" si="11"/>
        <v>55</v>
      </c>
      <c r="G30" s="27">
        <f t="shared" si="9"/>
        <v>1</v>
      </c>
      <c r="H30" s="27">
        <f t="shared" si="10"/>
        <v>0.91666666666666663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1:28" ht="15" customHeight="1">
      <c r="A31" s="8">
        <f t="shared" si="8"/>
        <v>56</v>
      </c>
      <c r="B31" s="13">
        <v>5</v>
      </c>
      <c r="C31" s="24" t="s">
        <v>40</v>
      </c>
      <c r="D31" s="49">
        <v>2019</v>
      </c>
      <c r="E31" s="23"/>
      <c r="F31" s="23"/>
      <c r="G31" s="27">
        <f t="shared" si="9"/>
        <v>0</v>
      </c>
      <c r="H31" s="27">
        <f t="shared" si="10"/>
        <v>0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</row>
    <row r="32" spans="1:28" ht="15" customHeight="1">
      <c r="A32" s="8">
        <f t="shared" si="8"/>
        <v>56</v>
      </c>
      <c r="B32" s="13">
        <v>6</v>
      </c>
      <c r="C32" s="29" t="s">
        <v>41</v>
      </c>
      <c r="D32" s="49">
        <v>2014</v>
      </c>
      <c r="E32" s="39"/>
      <c r="F32" s="39"/>
      <c r="G32" s="27">
        <f t="shared" si="9"/>
        <v>0</v>
      </c>
      <c r="H32" s="27">
        <f t="shared" si="10"/>
        <v>0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1:28" ht="15" customHeight="1">
      <c r="A33" s="8">
        <f t="shared" si="8"/>
        <v>56</v>
      </c>
      <c r="B33" s="13">
        <v>7</v>
      </c>
      <c r="C33" s="29" t="s">
        <v>42</v>
      </c>
      <c r="D33" s="37">
        <v>2013</v>
      </c>
      <c r="E33" s="39">
        <v>48</v>
      </c>
      <c r="F33" s="15">
        <v>47</v>
      </c>
      <c r="G33" s="27">
        <f t="shared" si="9"/>
        <v>0.8571428571428571</v>
      </c>
      <c r="H33" s="27">
        <f t="shared" si="10"/>
        <v>0.97916666666666663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ht="15" customHeight="1">
      <c r="A34" s="8">
        <f t="shared" si="8"/>
        <v>56</v>
      </c>
      <c r="B34" s="13">
        <v>8</v>
      </c>
      <c r="C34" s="50" t="s">
        <v>43</v>
      </c>
      <c r="D34" s="37">
        <v>2013</v>
      </c>
      <c r="E34" s="15">
        <v>55</v>
      </c>
      <c r="F34" s="15">
        <v>55</v>
      </c>
      <c r="G34" s="27">
        <f t="shared" si="9"/>
        <v>0.9821428571428571</v>
      </c>
      <c r="H34" s="27">
        <f t="shared" si="10"/>
        <v>1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ht="30" customHeight="1">
      <c r="A35" s="8">
        <f t="shared" si="8"/>
        <v>56</v>
      </c>
      <c r="B35" s="155">
        <v>9</v>
      </c>
      <c r="C35" s="38" t="s">
        <v>31</v>
      </c>
      <c r="D35" s="13">
        <v>2012</v>
      </c>
      <c r="E35" s="39"/>
      <c r="F35" s="39"/>
      <c r="G35" s="9">
        <f t="shared" si="9"/>
        <v>0</v>
      </c>
      <c r="H35" s="9">
        <f t="shared" si="10"/>
        <v>0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 ht="30" customHeight="1">
      <c r="A36" s="8">
        <f t="shared" si="8"/>
        <v>56</v>
      </c>
      <c r="B36" s="156"/>
      <c r="C36" s="38" t="s">
        <v>32</v>
      </c>
      <c r="D36" s="13">
        <v>2019</v>
      </c>
      <c r="E36" s="39"/>
      <c r="F36" s="39"/>
      <c r="G36" s="9">
        <f t="shared" si="9"/>
        <v>0</v>
      </c>
      <c r="H36" s="9">
        <f t="shared" si="10"/>
        <v>0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 ht="30" customHeight="1">
      <c r="A37" s="8">
        <f t="shared" si="8"/>
        <v>56</v>
      </c>
      <c r="B37" s="157"/>
      <c r="C37" s="24" t="s">
        <v>33</v>
      </c>
      <c r="D37" s="25"/>
      <c r="E37" s="26">
        <f t="shared" ref="E37:F37" si="12">SUM(E35:E36)</f>
        <v>0</v>
      </c>
      <c r="F37" s="26">
        <f t="shared" si="12"/>
        <v>0</v>
      </c>
      <c r="G37" s="27">
        <f t="shared" si="9"/>
        <v>0</v>
      </c>
      <c r="H37" s="27">
        <f t="shared" si="10"/>
        <v>0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</row>
    <row r="38" spans="1:28" ht="15.75" customHeight="1">
      <c r="A38" s="44">
        <f t="shared" si="8"/>
        <v>56</v>
      </c>
      <c r="B38" s="42"/>
      <c r="C38" s="44" t="s">
        <v>44</v>
      </c>
      <c r="D38" s="51"/>
      <c r="E38" s="44">
        <f t="shared" ref="E38:F38" si="13">SUM(E25,E26,E27,E30,E31,E32,E33,E34,E37)</f>
        <v>375</v>
      </c>
      <c r="F38" s="44">
        <f t="shared" si="13"/>
        <v>342</v>
      </c>
      <c r="G38" s="45">
        <f>SUM(G25,G26,G27,G30,G31,G32,G33,G34,G37)/9</f>
        <v>0.64880952380952372</v>
      </c>
      <c r="H38" s="45">
        <f t="shared" si="10"/>
        <v>0.91200000000000003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1:28" ht="15.75" customHeight="1">
      <c r="A39" s="15">
        <v>70</v>
      </c>
      <c r="B39" s="13"/>
      <c r="C39" s="8" t="s">
        <v>45</v>
      </c>
      <c r="D39" s="22"/>
      <c r="E39" s="17"/>
      <c r="F39" s="17"/>
      <c r="G39" s="9"/>
      <c r="H39" s="9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ht="15.75" customHeight="1">
      <c r="A40" s="47">
        <f t="shared" ref="A40:A57" si="14">A39</f>
        <v>70</v>
      </c>
      <c r="B40" s="155">
        <v>1</v>
      </c>
      <c r="C40" s="52" t="s">
        <v>46</v>
      </c>
      <c r="D40" s="13">
        <v>2013</v>
      </c>
      <c r="E40" s="20">
        <v>58</v>
      </c>
      <c r="F40" s="20">
        <v>57</v>
      </c>
      <c r="G40" s="31">
        <f t="shared" ref="G40:G56" si="15">IF(NOT(TRUNC(A40)=A40),"Ошибка в наборе",MIN(E40/A40,1))</f>
        <v>0.82857142857142863</v>
      </c>
      <c r="H40" s="31">
        <f t="shared" ref="H40:H57" si="16">IF(ISERR(F40/E40),0,IF(ABS(F40)&gt;ABS(E40),"проверь поле F",MIN(ABS(F40/E40),1)))</f>
        <v>0.98275862068965514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1:28" ht="15.75" customHeight="1">
      <c r="A41" s="47">
        <f t="shared" si="14"/>
        <v>70</v>
      </c>
      <c r="B41" s="156"/>
      <c r="C41" s="52" t="s">
        <v>47</v>
      </c>
      <c r="D41" s="13">
        <v>2010</v>
      </c>
      <c r="E41" s="23"/>
      <c r="F41" s="23"/>
      <c r="G41" s="31">
        <f t="shared" si="15"/>
        <v>0</v>
      </c>
      <c r="H41" s="31">
        <f t="shared" si="16"/>
        <v>0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1:28" ht="15.75" customHeight="1">
      <c r="A42" s="47">
        <f t="shared" si="14"/>
        <v>70</v>
      </c>
      <c r="B42" s="157"/>
      <c r="C42" s="36" t="s">
        <v>48</v>
      </c>
      <c r="D42" s="33"/>
      <c r="E42" s="26">
        <f t="shared" ref="E42:F42" si="17">SUM(E40:E41)</f>
        <v>58</v>
      </c>
      <c r="F42" s="26">
        <f t="shared" si="17"/>
        <v>57</v>
      </c>
      <c r="G42" s="27">
        <f t="shared" si="15"/>
        <v>0.82857142857142863</v>
      </c>
      <c r="H42" s="27">
        <f t="shared" si="16"/>
        <v>0.98275862068965514</v>
      </c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</row>
    <row r="43" spans="1:28" ht="15.75" customHeight="1">
      <c r="A43" s="47">
        <f t="shared" si="14"/>
        <v>70</v>
      </c>
      <c r="B43" s="13">
        <v>2</v>
      </c>
      <c r="C43" s="48" t="s">
        <v>49</v>
      </c>
      <c r="D43" s="37">
        <v>2014</v>
      </c>
      <c r="E43" s="20">
        <v>56</v>
      </c>
      <c r="F43" s="20">
        <v>56</v>
      </c>
      <c r="G43" s="27">
        <f t="shared" si="15"/>
        <v>0.8</v>
      </c>
      <c r="H43" s="27">
        <f t="shared" si="16"/>
        <v>1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ht="15.75" customHeight="1">
      <c r="A44" s="47">
        <f t="shared" si="14"/>
        <v>70</v>
      </c>
      <c r="B44" s="28">
        <v>3</v>
      </c>
      <c r="C44" s="48" t="s">
        <v>50</v>
      </c>
      <c r="D44" s="37">
        <v>2013</v>
      </c>
      <c r="E44" s="20">
        <v>136</v>
      </c>
      <c r="F44" s="20">
        <v>136</v>
      </c>
      <c r="G44" s="27">
        <f t="shared" si="15"/>
        <v>1</v>
      </c>
      <c r="H44" s="27">
        <f t="shared" si="16"/>
        <v>1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ht="15.75" customHeight="1">
      <c r="A45" s="47">
        <f t="shared" si="14"/>
        <v>70</v>
      </c>
      <c r="B45" s="13">
        <v>4</v>
      </c>
      <c r="C45" s="48" t="s">
        <v>51</v>
      </c>
      <c r="D45" s="17">
        <v>2018</v>
      </c>
      <c r="E45" s="20">
        <v>59</v>
      </c>
      <c r="F45" s="20">
        <v>59</v>
      </c>
      <c r="G45" s="27">
        <f t="shared" si="15"/>
        <v>0.84285714285714286</v>
      </c>
      <c r="H45" s="27">
        <f t="shared" si="16"/>
        <v>1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ht="15.75" customHeight="1">
      <c r="A46" s="8">
        <f t="shared" si="14"/>
        <v>70</v>
      </c>
      <c r="B46" s="155">
        <v>5</v>
      </c>
      <c r="C46" s="54" t="s">
        <v>52</v>
      </c>
      <c r="D46" s="13">
        <v>2015</v>
      </c>
      <c r="E46" s="20">
        <v>51</v>
      </c>
      <c r="F46" s="20">
        <v>51</v>
      </c>
      <c r="G46" s="9">
        <f t="shared" si="15"/>
        <v>0.72857142857142854</v>
      </c>
      <c r="H46" s="9">
        <f t="shared" si="16"/>
        <v>1</v>
      </c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ht="15.75" customHeight="1">
      <c r="A47" s="8">
        <f t="shared" si="14"/>
        <v>70</v>
      </c>
      <c r="B47" s="156"/>
      <c r="C47" s="55" t="s">
        <v>53</v>
      </c>
      <c r="D47" s="17">
        <v>2011</v>
      </c>
      <c r="E47" s="23"/>
      <c r="F47" s="23"/>
      <c r="G47" s="9">
        <f t="shared" si="15"/>
        <v>0</v>
      </c>
      <c r="H47" s="9">
        <f t="shared" si="16"/>
        <v>0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 ht="15.75" customHeight="1">
      <c r="A48" s="8">
        <f t="shared" si="14"/>
        <v>70</v>
      </c>
      <c r="B48" s="157"/>
      <c r="C48" s="24" t="s">
        <v>54</v>
      </c>
      <c r="D48" s="56"/>
      <c r="E48" s="26">
        <f t="shared" ref="E48:F48" si="18">SUM(E46:E47)</f>
        <v>51</v>
      </c>
      <c r="F48" s="26">
        <f t="shared" si="18"/>
        <v>51</v>
      </c>
      <c r="G48" s="27">
        <f t="shared" si="15"/>
        <v>0.72857142857142854</v>
      </c>
      <c r="H48" s="27">
        <f t="shared" si="16"/>
        <v>1</v>
      </c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</row>
    <row r="49" spans="1:28" ht="15.75" customHeight="1">
      <c r="A49" s="8">
        <f t="shared" si="14"/>
        <v>70</v>
      </c>
      <c r="B49" s="155">
        <v>6</v>
      </c>
      <c r="C49" s="57" t="s">
        <v>55</v>
      </c>
      <c r="D49" s="49">
        <v>2015</v>
      </c>
      <c r="E49" s="20">
        <v>55</v>
      </c>
      <c r="F49" s="20">
        <v>55</v>
      </c>
      <c r="G49" s="31">
        <f t="shared" si="15"/>
        <v>0.7857142857142857</v>
      </c>
      <c r="H49" s="31">
        <f t="shared" si="16"/>
        <v>1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ht="15.75" customHeight="1">
      <c r="A50" s="8">
        <f t="shared" si="14"/>
        <v>70</v>
      </c>
      <c r="B50" s="156"/>
      <c r="C50" s="57" t="str">
        <f t="shared" ref="C50:D50" si="19">C28</f>
        <v xml:space="preserve">Моро М.И.  ж. б. Математика 1, 2-бөлүк </v>
      </c>
      <c r="D50" s="49" t="str">
        <f t="shared" si="19"/>
        <v>2013 и выше</v>
      </c>
      <c r="E50" s="23"/>
      <c r="F50" s="23"/>
      <c r="G50" s="31">
        <f t="shared" si="15"/>
        <v>0</v>
      </c>
      <c r="H50" s="31">
        <f t="shared" si="16"/>
        <v>0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ht="15.75" customHeight="1">
      <c r="A51" s="8">
        <f t="shared" si="14"/>
        <v>70</v>
      </c>
      <c r="B51" s="157"/>
      <c r="C51" s="24" t="s">
        <v>56</v>
      </c>
      <c r="D51" s="56"/>
      <c r="E51" s="26">
        <f t="shared" ref="E51:F51" si="20">SUM(E49:E50)</f>
        <v>55</v>
      </c>
      <c r="F51" s="26">
        <f t="shared" si="20"/>
        <v>55</v>
      </c>
      <c r="G51" s="27">
        <f t="shared" si="15"/>
        <v>0.7857142857142857</v>
      </c>
      <c r="H51" s="27">
        <f t="shared" si="16"/>
        <v>1</v>
      </c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ht="15.75" customHeight="1">
      <c r="A52" s="8">
        <f t="shared" si="14"/>
        <v>70</v>
      </c>
      <c r="B52" s="13">
        <v>7</v>
      </c>
      <c r="C52" s="24" t="s">
        <v>57</v>
      </c>
      <c r="D52" s="17">
        <v>2015</v>
      </c>
      <c r="E52" s="20">
        <v>48</v>
      </c>
      <c r="F52" s="20">
        <v>48</v>
      </c>
      <c r="G52" s="27">
        <f t="shared" si="15"/>
        <v>0.68571428571428572</v>
      </c>
      <c r="H52" s="27">
        <f t="shared" si="16"/>
        <v>1</v>
      </c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</row>
    <row r="53" spans="1:28" ht="15.75" customHeight="1">
      <c r="A53" s="8">
        <f t="shared" si="14"/>
        <v>70</v>
      </c>
      <c r="B53" s="13">
        <v>8</v>
      </c>
      <c r="C53" s="24" t="s">
        <v>43</v>
      </c>
      <c r="D53" s="17">
        <v>2015</v>
      </c>
      <c r="E53" s="15">
        <v>55</v>
      </c>
      <c r="F53" s="15">
        <v>55</v>
      </c>
      <c r="G53" s="27">
        <f t="shared" si="15"/>
        <v>0.7857142857142857</v>
      </c>
      <c r="H53" s="27">
        <f t="shared" si="16"/>
        <v>1</v>
      </c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</row>
    <row r="54" spans="1:28" ht="15.75" customHeight="1">
      <c r="A54" s="8">
        <f t="shared" si="14"/>
        <v>70</v>
      </c>
      <c r="B54" s="155">
        <v>9</v>
      </c>
      <c r="C54" s="38" t="s">
        <v>31</v>
      </c>
      <c r="D54" s="13">
        <v>2012</v>
      </c>
      <c r="E54" s="39"/>
      <c r="F54" s="39"/>
      <c r="G54" s="9">
        <f t="shared" si="15"/>
        <v>0</v>
      </c>
      <c r="H54" s="9">
        <f t="shared" si="16"/>
        <v>0</v>
      </c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</row>
    <row r="55" spans="1:28" ht="15.75" customHeight="1">
      <c r="A55" s="8">
        <f t="shared" si="14"/>
        <v>70</v>
      </c>
      <c r="B55" s="156"/>
      <c r="C55" s="38" t="s">
        <v>32</v>
      </c>
      <c r="D55" s="13">
        <v>2019</v>
      </c>
      <c r="E55" s="39"/>
      <c r="F55" s="39"/>
      <c r="G55" s="9">
        <f t="shared" si="15"/>
        <v>0</v>
      </c>
      <c r="H55" s="9">
        <f t="shared" si="16"/>
        <v>0</v>
      </c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</row>
    <row r="56" spans="1:28" ht="25.5" customHeight="1">
      <c r="A56" s="8">
        <f t="shared" si="14"/>
        <v>70</v>
      </c>
      <c r="B56" s="157"/>
      <c r="C56" s="24" t="s">
        <v>33</v>
      </c>
      <c r="D56" s="25"/>
      <c r="E56" s="26">
        <f t="shared" ref="E56:F56" si="21">SUM(E54:E55)</f>
        <v>0</v>
      </c>
      <c r="F56" s="26">
        <f t="shared" si="21"/>
        <v>0</v>
      </c>
      <c r="G56" s="27">
        <f t="shared" si="15"/>
        <v>0</v>
      </c>
      <c r="H56" s="27">
        <f t="shared" si="16"/>
        <v>0</v>
      </c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</row>
    <row r="57" spans="1:28" ht="15.75" customHeight="1">
      <c r="A57" s="40">
        <f t="shared" si="14"/>
        <v>70</v>
      </c>
      <c r="B57" s="58"/>
      <c r="C57" s="44" t="s">
        <v>58</v>
      </c>
      <c r="D57" s="59"/>
      <c r="E57" s="44">
        <f t="shared" ref="E57:F57" si="22">SUM(E42,E43,E44,E45,E48,E51,E52,E53,E56)</f>
        <v>518</v>
      </c>
      <c r="F57" s="44">
        <f t="shared" si="22"/>
        <v>517</v>
      </c>
      <c r="G57" s="45">
        <f>SUM(G42,G43,G44,G45,G48,G51,G52,G53,G56)/9</f>
        <v>0.71746031746031746</v>
      </c>
      <c r="H57" s="45">
        <f t="shared" si="16"/>
        <v>0.99806949806949807</v>
      </c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</row>
    <row r="58" spans="1:28" ht="15.75" customHeight="1">
      <c r="A58" s="15">
        <v>76</v>
      </c>
      <c r="B58" s="13"/>
      <c r="C58" s="8" t="s">
        <v>59</v>
      </c>
      <c r="D58" s="17"/>
      <c r="E58" s="17"/>
      <c r="F58" s="17"/>
      <c r="G58" s="9"/>
      <c r="H58" s="9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</row>
    <row r="59" spans="1:28" ht="15.75" customHeight="1">
      <c r="A59" s="47">
        <f t="shared" ref="A59:A75" si="23">A58</f>
        <v>76</v>
      </c>
      <c r="B59" s="13">
        <v>1</v>
      </c>
      <c r="C59" s="36" t="s">
        <v>60</v>
      </c>
      <c r="D59" s="37">
        <v>2015</v>
      </c>
      <c r="E59" s="20">
        <v>58</v>
      </c>
      <c r="F59" s="20">
        <v>55</v>
      </c>
      <c r="G59" s="27">
        <f t="shared" ref="G59:G74" si="24">IF(NOT(TRUNC(A59)=A59),"Ошибка в наборе",MIN(E59/A59,1))</f>
        <v>0.76315789473684215</v>
      </c>
      <c r="H59" s="27">
        <f t="shared" ref="H59:H76" si="25">IF(ISERR(F59/E59),0,IF(ABS(F59)&gt;ABS(E59),"проверь поле F",MIN(ABS(F59/E59),1)))</f>
        <v>0.94827586206896552</v>
      </c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</row>
    <row r="60" spans="1:28" ht="15.75" customHeight="1">
      <c r="A60" s="47">
        <f t="shared" si="23"/>
        <v>76</v>
      </c>
      <c r="B60" s="13">
        <v>2</v>
      </c>
      <c r="C60" s="36" t="s">
        <v>61</v>
      </c>
      <c r="D60" s="37">
        <v>2015</v>
      </c>
      <c r="E60" s="20">
        <v>58</v>
      </c>
      <c r="F60" s="20">
        <v>56</v>
      </c>
      <c r="G60" s="27">
        <f t="shared" si="24"/>
        <v>0.76315789473684215</v>
      </c>
      <c r="H60" s="27">
        <f t="shared" si="25"/>
        <v>0.96551724137931039</v>
      </c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</row>
    <row r="61" spans="1:28" ht="15.75" customHeight="1">
      <c r="A61" s="47">
        <f t="shared" si="23"/>
        <v>76</v>
      </c>
      <c r="B61" s="13">
        <v>3</v>
      </c>
      <c r="C61" s="36" t="s">
        <v>62</v>
      </c>
      <c r="D61" s="37">
        <v>2015</v>
      </c>
      <c r="E61" s="20">
        <v>55</v>
      </c>
      <c r="F61" s="20">
        <v>53</v>
      </c>
      <c r="G61" s="27">
        <f t="shared" si="24"/>
        <v>0.72368421052631582</v>
      </c>
      <c r="H61" s="27">
        <f t="shared" si="25"/>
        <v>0.96363636363636362</v>
      </c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</row>
    <row r="62" spans="1:28" ht="15.75" customHeight="1">
      <c r="A62" s="47">
        <f t="shared" si="23"/>
        <v>76</v>
      </c>
      <c r="B62" s="13">
        <v>4</v>
      </c>
      <c r="C62" s="36" t="s">
        <v>51</v>
      </c>
      <c r="D62" s="37">
        <v>2018</v>
      </c>
      <c r="E62" s="20">
        <v>78</v>
      </c>
      <c r="F62" s="20">
        <v>75</v>
      </c>
      <c r="G62" s="27">
        <f t="shared" si="24"/>
        <v>1</v>
      </c>
      <c r="H62" s="27">
        <f t="shared" si="25"/>
        <v>0.96153846153846156</v>
      </c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</row>
    <row r="63" spans="1:28" ht="15.75" customHeight="1">
      <c r="A63" s="8">
        <f t="shared" si="23"/>
        <v>76</v>
      </c>
      <c r="B63" s="155">
        <v>5</v>
      </c>
      <c r="C63" s="55" t="s">
        <v>63</v>
      </c>
      <c r="D63" s="13">
        <v>2015</v>
      </c>
      <c r="E63" s="20">
        <v>56</v>
      </c>
      <c r="F63" s="20">
        <v>54</v>
      </c>
      <c r="G63" s="9">
        <f t="shared" si="24"/>
        <v>0.73684210526315785</v>
      </c>
      <c r="H63" s="9">
        <f t="shared" si="25"/>
        <v>0.9642857142857143</v>
      </c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</row>
    <row r="64" spans="1:28" ht="15.75" customHeight="1">
      <c r="A64" s="8">
        <f t="shared" si="23"/>
        <v>76</v>
      </c>
      <c r="B64" s="156"/>
      <c r="C64" s="54" t="s">
        <v>64</v>
      </c>
      <c r="D64" s="17">
        <v>2010</v>
      </c>
      <c r="E64" s="23"/>
      <c r="F64" s="23"/>
      <c r="G64" s="9">
        <f t="shared" si="24"/>
        <v>0</v>
      </c>
      <c r="H64" s="9">
        <f t="shared" si="25"/>
        <v>0</v>
      </c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</row>
    <row r="65" spans="1:28" ht="15.75" customHeight="1">
      <c r="A65" s="8">
        <f t="shared" si="23"/>
        <v>76</v>
      </c>
      <c r="B65" s="157"/>
      <c r="C65" s="48" t="s">
        <v>54</v>
      </c>
      <c r="D65" s="56"/>
      <c r="E65" s="26">
        <f t="shared" ref="E65:F65" si="26">SUM(E63:E64)</f>
        <v>56</v>
      </c>
      <c r="F65" s="26">
        <f t="shared" si="26"/>
        <v>54</v>
      </c>
      <c r="G65" s="27">
        <f t="shared" si="24"/>
        <v>0.73684210526315785</v>
      </c>
      <c r="H65" s="27">
        <f t="shared" si="25"/>
        <v>0.9642857142857143</v>
      </c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</row>
    <row r="66" spans="1:28" ht="15.75" customHeight="1">
      <c r="A66" s="8">
        <f t="shared" si="23"/>
        <v>76</v>
      </c>
      <c r="B66" s="155">
        <v>6</v>
      </c>
      <c r="C66" s="35" t="s">
        <v>55</v>
      </c>
      <c r="D66" s="49">
        <v>2009</v>
      </c>
      <c r="E66" s="39">
        <v>50</v>
      </c>
      <c r="F66" s="39">
        <v>48</v>
      </c>
      <c r="G66" s="31">
        <f t="shared" si="24"/>
        <v>0.65789473684210531</v>
      </c>
      <c r="H66" s="31">
        <f t="shared" si="25"/>
        <v>0.96</v>
      </c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</row>
    <row r="67" spans="1:28" ht="15.75" customHeight="1">
      <c r="A67" s="8">
        <f t="shared" si="23"/>
        <v>76</v>
      </c>
      <c r="B67" s="156"/>
      <c r="C67" s="35" t="s">
        <v>39</v>
      </c>
      <c r="D67" s="49" t="s">
        <v>24</v>
      </c>
      <c r="E67" s="39"/>
      <c r="F67" s="39"/>
      <c r="G67" s="31">
        <f t="shared" si="24"/>
        <v>0</v>
      </c>
      <c r="H67" s="31">
        <f t="shared" si="25"/>
        <v>0</v>
      </c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</row>
    <row r="68" spans="1:28" ht="15.75" customHeight="1">
      <c r="A68" s="8">
        <f t="shared" si="23"/>
        <v>76</v>
      </c>
      <c r="B68" s="157"/>
      <c r="C68" s="36" t="s">
        <v>56</v>
      </c>
      <c r="D68" s="56"/>
      <c r="E68" s="26">
        <f t="shared" ref="E68:F68" si="27">SUM(E66:E67)</f>
        <v>50</v>
      </c>
      <c r="F68" s="26">
        <f t="shared" si="27"/>
        <v>48</v>
      </c>
      <c r="G68" s="27">
        <f t="shared" si="24"/>
        <v>0.65789473684210531</v>
      </c>
      <c r="H68" s="27">
        <f t="shared" si="25"/>
        <v>0.96</v>
      </c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</row>
    <row r="69" spans="1:28" ht="15.75" customHeight="1">
      <c r="A69" s="8">
        <f t="shared" si="23"/>
        <v>76</v>
      </c>
      <c r="B69" s="13">
        <v>7</v>
      </c>
      <c r="C69" s="60" t="s">
        <v>43</v>
      </c>
      <c r="D69" s="37">
        <v>2015</v>
      </c>
      <c r="E69" s="15">
        <v>52</v>
      </c>
      <c r="F69" s="15">
        <v>50</v>
      </c>
      <c r="G69" s="27">
        <f t="shared" si="24"/>
        <v>0.68421052631578949</v>
      </c>
      <c r="H69" s="27">
        <f t="shared" si="25"/>
        <v>0.96153846153846156</v>
      </c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</row>
    <row r="70" spans="1:28" ht="15.75" customHeight="1">
      <c r="A70" s="8">
        <f t="shared" si="23"/>
        <v>76</v>
      </c>
      <c r="B70" s="13">
        <v>8</v>
      </c>
      <c r="C70" s="29" t="s">
        <v>65</v>
      </c>
      <c r="D70" s="37">
        <v>2007</v>
      </c>
      <c r="E70" s="15"/>
      <c r="F70" s="15"/>
      <c r="G70" s="27">
        <f t="shared" si="24"/>
        <v>0</v>
      </c>
      <c r="H70" s="27">
        <f t="shared" si="25"/>
        <v>0</v>
      </c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</row>
    <row r="71" spans="1:28" ht="15.75" customHeight="1">
      <c r="A71" s="8">
        <f t="shared" si="23"/>
        <v>76</v>
      </c>
      <c r="B71" s="13">
        <v>9</v>
      </c>
      <c r="C71" s="29" t="s">
        <v>66</v>
      </c>
      <c r="D71" s="49">
        <v>2015</v>
      </c>
      <c r="E71" s="15">
        <v>54</v>
      </c>
      <c r="F71" s="15">
        <v>53</v>
      </c>
      <c r="G71" s="27">
        <f t="shared" si="24"/>
        <v>0.71052631578947367</v>
      </c>
      <c r="H71" s="27">
        <f t="shared" si="25"/>
        <v>0.98148148148148151</v>
      </c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</row>
    <row r="72" spans="1:28" ht="15.75" customHeight="1">
      <c r="A72" s="8">
        <f t="shared" si="23"/>
        <v>76</v>
      </c>
      <c r="B72" s="155">
        <v>10</v>
      </c>
      <c r="C72" s="30" t="s">
        <v>31</v>
      </c>
      <c r="D72" s="37">
        <v>2012</v>
      </c>
      <c r="E72" s="39"/>
      <c r="F72" s="39"/>
      <c r="G72" s="9">
        <f t="shared" si="24"/>
        <v>0</v>
      </c>
      <c r="H72" s="31">
        <f t="shared" si="25"/>
        <v>0</v>
      </c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</row>
    <row r="73" spans="1:28" ht="15.75" customHeight="1">
      <c r="A73" s="8">
        <f t="shared" si="23"/>
        <v>76</v>
      </c>
      <c r="B73" s="156"/>
      <c r="C73" s="38" t="s">
        <v>32</v>
      </c>
      <c r="D73" s="13">
        <v>2019</v>
      </c>
      <c r="E73" s="39"/>
      <c r="F73" s="39"/>
      <c r="G73" s="9">
        <f t="shared" si="24"/>
        <v>0</v>
      </c>
      <c r="H73" s="31">
        <f t="shared" si="25"/>
        <v>0</v>
      </c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</row>
    <row r="74" spans="1:28" ht="27.75" customHeight="1">
      <c r="A74" s="8">
        <f t="shared" si="23"/>
        <v>76</v>
      </c>
      <c r="B74" s="157"/>
      <c r="C74" s="24" t="s">
        <v>33</v>
      </c>
      <c r="D74" s="25"/>
      <c r="E74" s="26">
        <f t="shared" ref="E74:F74" si="28">SUM(E72:E73)</f>
        <v>0</v>
      </c>
      <c r="F74" s="26">
        <f t="shared" si="28"/>
        <v>0</v>
      </c>
      <c r="G74" s="27">
        <f t="shared" si="24"/>
        <v>0</v>
      </c>
      <c r="H74" s="27">
        <f t="shared" si="25"/>
        <v>0</v>
      </c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</row>
    <row r="75" spans="1:28" ht="15.75" customHeight="1">
      <c r="A75" s="40">
        <f t="shared" si="23"/>
        <v>76</v>
      </c>
      <c r="B75" s="58"/>
      <c r="C75" s="44" t="s">
        <v>67</v>
      </c>
      <c r="D75" s="59"/>
      <c r="E75" s="44">
        <f t="shared" ref="E75:F75" si="29">SUM(E59,E60,E61,E62,E65,E68,E69,E70,E71,E74)</f>
        <v>461</v>
      </c>
      <c r="F75" s="44">
        <f t="shared" si="29"/>
        <v>444</v>
      </c>
      <c r="G75" s="45">
        <f>SUM(G59,G60,G61,G62,G65,G68,G69,G70,G71,G74)/10</f>
        <v>0.60394736842105268</v>
      </c>
      <c r="H75" s="45">
        <f t="shared" si="25"/>
        <v>0.96312364425162689</v>
      </c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</row>
    <row r="76" spans="1:28" ht="15.75" customHeight="1">
      <c r="A76" s="61">
        <f>SUM(A75,A57,A38,A23)</f>
        <v>275</v>
      </c>
      <c r="B76" s="62"/>
      <c r="C76" s="63" t="s">
        <v>68</v>
      </c>
      <c r="D76" s="64"/>
      <c r="E76" s="61">
        <f t="shared" ref="E76:F76" si="30">SUM(E23,E38,E57,E75)</f>
        <v>1637</v>
      </c>
      <c r="F76" s="61">
        <f t="shared" si="30"/>
        <v>1586</v>
      </c>
      <c r="G76" s="65">
        <f>SUM(G23,G38,G57,G75)/4</f>
        <v>0.61975586798045335</v>
      </c>
      <c r="H76" s="65">
        <f t="shared" si="25"/>
        <v>0.9688454489920586</v>
      </c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</row>
    <row r="77" spans="1:28" ht="15.75" customHeight="1">
      <c r="A77" s="15">
        <v>71</v>
      </c>
      <c r="B77" s="13"/>
      <c r="C77" s="8" t="s">
        <v>69</v>
      </c>
      <c r="D77" s="17"/>
      <c r="E77" s="17"/>
      <c r="F77" s="17"/>
      <c r="G77" s="9"/>
      <c r="H77" s="31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</row>
    <row r="78" spans="1:28" ht="15.75" customHeight="1">
      <c r="A78" s="8">
        <f t="shared" ref="A78:A95" si="31">A77</f>
        <v>71</v>
      </c>
      <c r="B78" s="28">
        <v>1</v>
      </c>
      <c r="C78" s="24" t="s">
        <v>70</v>
      </c>
      <c r="D78" s="49">
        <v>2018</v>
      </c>
      <c r="E78" s="20">
        <v>60</v>
      </c>
      <c r="F78" s="20">
        <v>51</v>
      </c>
      <c r="G78" s="27">
        <f t="shared" ref="G78:G94" si="32">IF(NOT(TRUNC(A78)=A78),"Ошибка в наборе",MIN(E78/A78,1))</f>
        <v>0.84507042253521125</v>
      </c>
      <c r="H78" s="27">
        <f t="shared" ref="H78:H95" si="33">IF(ISERR(F78/E78),0,IF(ABS(F78)&gt;ABS(E78),"проверь поле F",MIN(ABS(F78/E78),1)))</f>
        <v>0.85</v>
      </c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</row>
    <row r="79" spans="1:28" ht="15.75" customHeight="1">
      <c r="A79" s="8">
        <f t="shared" si="31"/>
        <v>71</v>
      </c>
      <c r="B79" s="13">
        <v>2</v>
      </c>
      <c r="C79" s="24" t="s">
        <v>71</v>
      </c>
      <c r="D79" s="49">
        <v>2018</v>
      </c>
      <c r="E79" s="15">
        <v>70</v>
      </c>
      <c r="F79" s="15">
        <v>69</v>
      </c>
      <c r="G79" s="27">
        <f t="shared" si="32"/>
        <v>0.9859154929577465</v>
      </c>
      <c r="H79" s="27">
        <f t="shared" si="33"/>
        <v>0.98571428571428577</v>
      </c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</row>
    <row r="80" spans="1:28" ht="15.75" customHeight="1">
      <c r="A80" s="8">
        <f t="shared" si="31"/>
        <v>71</v>
      </c>
      <c r="B80" s="13">
        <v>3</v>
      </c>
      <c r="C80" s="24" t="s">
        <v>72</v>
      </c>
      <c r="D80" s="49">
        <v>2018</v>
      </c>
      <c r="E80" s="15">
        <v>64</v>
      </c>
      <c r="F80" s="15">
        <v>62</v>
      </c>
      <c r="G80" s="27">
        <f t="shared" si="32"/>
        <v>0.90140845070422537</v>
      </c>
      <c r="H80" s="27">
        <f t="shared" si="33"/>
        <v>0.96875</v>
      </c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</row>
    <row r="81" spans="1:28" ht="15.75" customHeight="1">
      <c r="A81" s="8">
        <f t="shared" si="31"/>
        <v>71</v>
      </c>
      <c r="B81" s="13">
        <v>4</v>
      </c>
      <c r="C81" s="24" t="s">
        <v>73</v>
      </c>
      <c r="D81" s="49">
        <v>2010</v>
      </c>
      <c r="E81" s="15">
        <v>58</v>
      </c>
      <c r="F81" s="15">
        <v>58</v>
      </c>
      <c r="G81" s="27">
        <f t="shared" si="32"/>
        <v>0.81690140845070425</v>
      </c>
      <c r="H81" s="27">
        <f t="shared" si="33"/>
        <v>1</v>
      </c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</row>
    <row r="82" spans="1:28" ht="15.75" customHeight="1">
      <c r="A82" s="8">
        <f t="shared" si="31"/>
        <v>71</v>
      </c>
      <c r="B82" s="13">
        <v>5</v>
      </c>
      <c r="C82" s="24" t="s">
        <v>51</v>
      </c>
      <c r="D82" s="37">
        <v>2017</v>
      </c>
      <c r="E82" s="39">
        <v>55</v>
      </c>
      <c r="F82" s="39">
        <v>53</v>
      </c>
      <c r="G82" s="27">
        <f t="shared" si="32"/>
        <v>0.77464788732394363</v>
      </c>
      <c r="H82" s="27">
        <f t="shared" si="33"/>
        <v>0.96363636363636362</v>
      </c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</row>
    <row r="83" spans="1:28" ht="15.75" customHeight="1">
      <c r="A83" s="8">
        <f t="shared" si="31"/>
        <v>71</v>
      </c>
      <c r="B83" s="155">
        <v>6</v>
      </c>
      <c r="C83" s="22" t="s">
        <v>74</v>
      </c>
      <c r="D83" s="17" t="s">
        <v>75</v>
      </c>
      <c r="E83" s="23"/>
      <c r="F83" s="23"/>
      <c r="G83" s="31">
        <f t="shared" si="32"/>
        <v>0</v>
      </c>
      <c r="H83" s="31">
        <f t="shared" si="33"/>
        <v>0</v>
      </c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</row>
    <row r="84" spans="1:28" ht="15.75" customHeight="1">
      <c r="A84" s="8">
        <f t="shared" si="31"/>
        <v>71</v>
      </c>
      <c r="B84" s="156"/>
      <c r="C84" s="38" t="s">
        <v>76</v>
      </c>
      <c r="D84" s="13">
        <v>2018</v>
      </c>
      <c r="E84" s="23">
        <v>60</v>
      </c>
      <c r="F84" s="20">
        <v>60</v>
      </c>
      <c r="G84" s="31">
        <f t="shared" si="32"/>
        <v>0.84507042253521125</v>
      </c>
      <c r="H84" s="31">
        <f t="shared" si="33"/>
        <v>1</v>
      </c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</row>
    <row r="85" spans="1:28" ht="15.75" customHeight="1">
      <c r="A85" s="8">
        <f t="shared" si="31"/>
        <v>71</v>
      </c>
      <c r="B85" s="157"/>
      <c r="C85" s="24" t="s">
        <v>28</v>
      </c>
      <c r="D85" s="66"/>
      <c r="E85" s="26">
        <f t="shared" ref="E85:F85" si="34">SUM(E83:E84)</f>
        <v>60</v>
      </c>
      <c r="F85" s="26">
        <f t="shared" si="34"/>
        <v>60</v>
      </c>
      <c r="G85" s="27">
        <f t="shared" si="32"/>
        <v>0.84507042253521125</v>
      </c>
      <c r="H85" s="27">
        <f t="shared" si="33"/>
        <v>1</v>
      </c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</row>
    <row r="86" spans="1:28" ht="15.75" customHeight="1">
      <c r="A86" s="8">
        <f t="shared" si="31"/>
        <v>71</v>
      </c>
      <c r="B86" s="13">
        <v>7</v>
      </c>
      <c r="C86" s="24" t="s">
        <v>77</v>
      </c>
      <c r="D86" s="49">
        <v>2018</v>
      </c>
      <c r="E86" s="39">
        <v>60</v>
      </c>
      <c r="F86" s="15">
        <v>56</v>
      </c>
      <c r="G86" s="27">
        <f t="shared" si="32"/>
        <v>0.84507042253521125</v>
      </c>
      <c r="H86" s="27">
        <f t="shared" si="33"/>
        <v>0.93333333333333335</v>
      </c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</row>
    <row r="87" spans="1:28" ht="27" customHeight="1">
      <c r="A87" s="8">
        <f t="shared" si="31"/>
        <v>71</v>
      </c>
      <c r="B87" s="155">
        <v>8</v>
      </c>
      <c r="C87" s="57" t="s">
        <v>78</v>
      </c>
      <c r="D87" s="49">
        <v>2018</v>
      </c>
      <c r="E87" s="39">
        <v>70</v>
      </c>
      <c r="F87" s="15">
        <v>67</v>
      </c>
      <c r="G87" s="31">
        <f t="shared" si="32"/>
        <v>0.9859154929577465</v>
      </c>
      <c r="H87" s="31">
        <f t="shared" si="33"/>
        <v>0.95714285714285718</v>
      </c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</row>
    <row r="88" spans="1:28" ht="15.75" customHeight="1">
      <c r="A88" s="8">
        <f t="shared" si="31"/>
        <v>71</v>
      </c>
      <c r="B88" s="156"/>
      <c r="C88" s="57" t="s">
        <v>79</v>
      </c>
      <c r="D88" s="49">
        <v>2009</v>
      </c>
      <c r="E88" s="39"/>
      <c r="F88" s="39"/>
      <c r="G88" s="31">
        <f t="shared" si="32"/>
        <v>0</v>
      </c>
      <c r="H88" s="31">
        <f t="shared" si="33"/>
        <v>0</v>
      </c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</row>
    <row r="89" spans="1:28" ht="15.75" customHeight="1">
      <c r="A89" s="8">
        <f t="shared" si="31"/>
        <v>71</v>
      </c>
      <c r="B89" s="157"/>
      <c r="C89" s="24" t="s">
        <v>80</v>
      </c>
      <c r="D89" s="25"/>
      <c r="E89" s="26">
        <f t="shared" ref="E89:F89" si="35">SUM(E87:E88)</f>
        <v>70</v>
      </c>
      <c r="F89" s="26">
        <f t="shared" si="35"/>
        <v>67</v>
      </c>
      <c r="G89" s="27">
        <f t="shared" si="32"/>
        <v>0.9859154929577465</v>
      </c>
      <c r="H89" s="27">
        <f t="shared" si="33"/>
        <v>0.95714285714285718</v>
      </c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 ht="15.75" customHeight="1">
      <c r="A90" s="8">
        <f t="shared" si="31"/>
        <v>71</v>
      </c>
      <c r="B90" s="28">
        <v>9</v>
      </c>
      <c r="C90" s="24" t="s">
        <v>81</v>
      </c>
      <c r="D90" s="37">
        <v>2018</v>
      </c>
      <c r="E90" s="39">
        <v>60</v>
      </c>
      <c r="F90" s="15">
        <v>58</v>
      </c>
      <c r="G90" s="27">
        <f t="shared" si="32"/>
        <v>0.84507042253521125</v>
      </c>
      <c r="H90" s="27">
        <f t="shared" si="33"/>
        <v>0.96666666666666667</v>
      </c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 ht="15.75" customHeight="1">
      <c r="A91" s="8">
        <f t="shared" si="31"/>
        <v>71</v>
      </c>
      <c r="B91" s="28">
        <v>10</v>
      </c>
      <c r="C91" s="24" t="s">
        <v>82</v>
      </c>
      <c r="D91" s="37">
        <v>2018</v>
      </c>
      <c r="E91" s="39">
        <v>60</v>
      </c>
      <c r="F91" s="15">
        <v>58</v>
      </c>
      <c r="G91" s="27">
        <f t="shared" si="32"/>
        <v>0.84507042253521125</v>
      </c>
      <c r="H91" s="27">
        <f t="shared" si="33"/>
        <v>0.96666666666666667</v>
      </c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 ht="15.75" customHeight="1">
      <c r="A92" s="8">
        <f t="shared" si="31"/>
        <v>71</v>
      </c>
      <c r="B92" s="13">
        <v>11</v>
      </c>
      <c r="C92" s="29" t="s">
        <v>83</v>
      </c>
      <c r="D92" s="37">
        <v>2018</v>
      </c>
      <c r="E92" s="39">
        <v>60</v>
      </c>
      <c r="F92" s="15">
        <v>59</v>
      </c>
      <c r="G92" s="27">
        <f t="shared" si="32"/>
        <v>0.84507042253521125</v>
      </c>
      <c r="H92" s="27">
        <f t="shared" si="33"/>
        <v>0.98333333333333328</v>
      </c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</row>
    <row r="93" spans="1:28" ht="15.75" customHeight="1">
      <c r="A93" s="8">
        <f t="shared" si="31"/>
        <v>71</v>
      </c>
      <c r="B93" s="13">
        <v>12</v>
      </c>
      <c r="C93" s="29" t="s">
        <v>43</v>
      </c>
      <c r="D93" s="37">
        <v>2018</v>
      </c>
      <c r="E93" s="15">
        <v>54</v>
      </c>
      <c r="F93" s="15">
        <v>54</v>
      </c>
      <c r="G93" s="27">
        <f t="shared" si="32"/>
        <v>0.76056338028169013</v>
      </c>
      <c r="H93" s="27">
        <f t="shared" si="33"/>
        <v>1</v>
      </c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</row>
    <row r="94" spans="1:28" ht="15.75" customHeight="1">
      <c r="A94" s="8">
        <f t="shared" si="31"/>
        <v>71</v>
      </c>
      <c r="B94" s="13">
        <v>13</v>
      </c>
      <c r="C94" s="29" t="s">
        <v>84</v>
      </c>
      <c r="D94" s="37">
        <v>2018</v>
      </c>
      <c r="E94" s="39">
        <v>54</v>
      </c>
      <c r="F94" s="15">
        <v>54</v>
      </c>
      <c r="G94" s="27">
        <f t="shared" si="32"/>
        <v>0.76056338028169013</v>
      </c>
      <c r="H94" s="27">
        <f t="shared" si="33"/>
        <v>1</v>
      </c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</row>
    <row r="95" spans="1:28" ht="15.75" customHeight="1">
      <c r="A95" s="40">
        <f t="shared" si="31"/>
        <v>71</v>
      </c>
      <c r="B95" s="67"/>
      <c r="C95" s="44" t="s">
        <v>85</v>
      </c>
      <c r="D95" s="59"/>
      <c r="E95" s="44">
        <f t="shared" ref="E95:F95" si="36">SUM(E78,E79,E80,E81,E82,E85,E86,E89,E90,E91,E92,E93,E94)</f>
        <v>785</v>
      </c>
      <c r="F95" s="44">
        <f t="shared" si="36"/>
        <v>759</v>
      </c>
      <c r="G95" s="45">
        <f>SUM(G78,G79,G80,G81,G82,G85,G86,G89,G90,G91,G92,G93,G94)/13</f>
        <v>0.85048754062838572</v>
      </c>
      <c r="H95" s="45">
        <f t="shared" si="33"/>
        <v>0.96687898089171975</v>
      </c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</row>
    <row r="96" spans="1:28" ht="15.75" customHeight="1">
      <c r="A96" s="15">
        <v>62</v>
      </c>
      <c r="B96" s="13"/>
      <c r="C96" s="8" t="s">
        <v>86</v>
      </c>
      <c r="D96" s="17"/>
      <c r="E96" s="17"/>
      <c r="F96" s="17"/>
      <c r="G96" s="9"/>
      <c r="H96" s="31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</row>
    <row r="97" spans="1:28" ht="15.75" customHeight="1">
      <c r="A97" s="8">
        <v>62</v>
      </c>
      <c r="B97" s="13">
        <v>1</v>
      </c>
      <c r="C97" s="24" t="s">
        <v>87</v>
      </c>
      <c r="D97" s="49">
        <v>2018</v>
      </c>
      <c r="E97" s="15">
        <v>56</v>
      </c>
      <c r="F97" s="15">
        <v>54</v>
      </c>
      <c r="G97" s="27">
        <f t="shared" ref="G97:G112" si="37">IF(NOT(TRUNC(A97)=A97),"Ошибка в наборе",MIN(E97/A97,1))</f>
        <v>0.90322580645161288</v>
      </c>
      <c r="H97" s="27">
        <f t="shared" ref="H97:H113" si="38">IF(ISERR(F97/E97),0,IF(ABS(F97)&gt;ABS(E97),"проверь поле F",MIN(ABS(F97/E97),1)))</f>
        <v>0.9642857142857143</v>
      </c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</row>
    <row r="98" spans="1:28" ht="15.75" customHeight="1">
      <c r="A98" s="8">
        <f t="shared" ref="A98:A110" si="39">A97</f>
        <v>62</v>
      </c>
      <c r="B98" s="13">
        <v>2</v>
      </c>
      <c r="C98" s="24" t="s">
        <v>88</v>
      </c>
      <c r="D98" s="49">
        <v>2018</v>
      </c>
      <c r="E98" s="15">
        <v>66</v>
      </c>
      <c r="F98" s="15">
        <v>62</v>
      </c>
      <c r="G98" s="27">
        <f t="shared" si="37"/>
        <v>1</v>
      </c>
      <c r="H98" s="27">
        <f t="shared" si="38"/>
        <v>0.93939393939393945</v>
      </c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</row>
    <row r="99" spans="1:28" ht="15.75" customHeight="1">
      <c r="A99" s="8">
        <f t="shared" si="39"/>
        <v>62</v>
      </c>
      <c r="B99" s="13">
        <v>3</v>
      </c>
      <c r="C99" s="24" t="s">
        <v>89</v>
      </c>
      <c r="D99" s="37">
        <v>2018</v>
      </c>
      <c r="E99" s="15">
        <v>64</v>
      </c>
      <c r="F99" s="15">
        <v>62</v>
      </c>
      <c r="G99" s="27">
        <f t="shared" si="37"/>
        <v>1</v>
      </c>
      <c r="H99" s="27">
        <f t="shared" si="38"/>
        <v>0.96875</v>
      </c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</row>
    <row r="100" spans="1:28" ht="15.75" customHeight="1">
      <c r="A100" s="8">
        <f t="shared" si="39"/>
        <v>62</v>
      </c>
      <c r="B100" s="13">
        <v>4</v>
      </c>
      <c r="C100" s="24" t="s">
        <v>90</v>
      </c>
      <c r="D100" s="49">
        <v>2016</v>
      </c>
      <c r="E100" s="15">
        <v>56</v>
      </c>
      <c r="F100" s="15">
        <v>55</v>
      </c>
      <c r="G100" s="27">
        <f t="shared" si="37"/>
        <v>0.90322580645161288</v>
      </c>
      <c r="H100" s="27">
        <f t="shared" si="38"/>
        <v>0.9821428571428571</v>
      </c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</row>
    <row r="101" spans="1:28" ht="15.75" customHeight="1">
      <c r="A101" s="8">
        <f t="shared" si="39"/>
        <v>62</v>
      </c>
      <c r="B101" s="13">
        <v>5</v>
      </c>
      <c r="C101" s="24" t="s">
        <v>91</v>
      </c>
      <c r="D101" s="37">
        <v>2018</v>
      </c>
      <c r="E101" s="39">
        <v>52</v>
      </c>
      <c r="F101" s="15">
        <v>49</v>
      </c>
      <c r="G101" s="27">
        <f t="shared" si="37"/>
        <v>0.83870967741935487</v>
      </c>
      <c r="H101" s="27">
        <f t="shared" si="38"/>
        <v>0.94230769230769229</v>
      </c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</row>
    <row r="102" spans="1:28" ht="15.75" customHeight="1">
      <c r="A102" s="8">
        <f t="shared" si="39"/>
        <v>62</v>
      </c>
      <c r="B102" s="155">
        <v>6</v>
      </c>
      <c r="C102" s="22" t="s">
        <v>76</v>
      </c>
      <c r="D102" s="49">
        <v>2018</v>
      </c>
      <c r="E102" s="20">
        <v>54</v>
      </c>
      <c r="F102" s="20">
        <v>50</v>
      </c>
      <c r="G102" s="31">
        <f t="shared" si="37"/>
        <v>0.87096774193548387</v>
      </c>
      <c r="H102" s="9">
        <f t="shared" si="38"/>
        <v>0.92592592592592593</v>
      </c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</row>
    <row r="103" spans="1:28" ht="15.75" customHeight="1">
      <c r="A103" s="8">
        <f t="shared" si="39"/>
        <v>62</v>
      </c>
      <c r="B103" s="156"/>
      <c r="C103" s="22" t="s">
        <v>92</v>
      </c>
      <c r="D103" s="17" t="s">
        <v>93</v>
      </c>
      <c r="E103" s="23"/>
      <c r="F103" s="23"/>
      <c r="G103" s="31">
        <f t="shared" si="37"/>
        <v>0</v>
      </c>
      <c r="H103" s="9">
        <f t="shared" si="38"/>
        <v>0</v>
      </c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</row>
    <row r="104" spans="1:28" ht="15.75" customHeight="1">
      <c r="A104" s="8">
        <f t="shared" si="39"/>
        <v>62</v>
      </c>
      <c r="B104" s="157"/>
      <c r="C104" s="24" t="s">
        <v>94</v>
      </c>
      <c r="D104" s="56"/>
      <c r="E104" s="26">
        <f t="shared" ref="E104:F104" si="40">SUM(E102:E103)</f>
        <v>54</v>
      </c>
      <c r="F104" s="26">
        <f t="shared" si="40"/>
        <v>50</v>
      </c>
      <c r="G104" s="27">
        <f t="shared" si="37"/>
        <v>0.87096774193548387</v>
      </c>
      <c r="H104" s="27">
        <f t="shared" si="38"/>
        <v>0.92592592592592593</v>
      </c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</row>
    <row r="105" spans="1:28" ht="15.75" customHeight="1">
      <c r="A105" s="8">
        <f t="shared" si="39"/>
        <v>62</v>
      </c>
      <c r="B105" s="13">
        <v>7</v>
      </c>
      <c r="C105" s="24" t="s">
        <v>95</v>
      </c>
      <c r="D105" s="49">
        <v>2018</v>
      </c>
      <c r="E105" s="15">
        <v>66</v>
      </c>
      <c r="F105" s="15">
        <v>62</v>
      </c>
      <c r="G105" s="27">
        <f t="shared" si="37"/>
        <v>1</v>
      </c>
      <c r="H105" s="27">
        <f t="shared" si="38"/>
        <v>0.93939393939393945</v>
      </c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</row>
    <row r="106" spans="1:28" ht="15.75" customHeight="1">
      <c r="A106" s="8">
        <f t="shared" si="39"/>
        <v>62</v>
      </c>
      <c r="B106" s="13">
        <v>8</v>
      </c>
      <c r="C106" s="29" t="s">
        <v>96</v>
      </c>
      <c r="D106" s="37">
        <v>2010</v>
      </c>
      <c r="E106" s="39">
        <v>55</v>
      </c>
      <c r="F106" s="39">
        <v>52</v>
      </c>
      <c r="G106" s="27">
        <f t="shared" si="37"/>
        <v>0.88709677419354838</v>
      </c>
      <c r="H106" s="27">
        <f t="shared" si="38"/>
        <v>0.94545454545454544</v>
      </c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</row>
    <row r="107" spans="1:28" ht="27.75" customHeight="1">
      <c r="A107" s="8">
        <f t="shared" si="39"/>
        <v>62</v>
      </c>
      <c r="B107" s="28">
        <v>9</v>
      </c>
      <c r="C107" s="24" t="s">
        <v>97</v>
      </c>
      <c r="D107" s="37">
        <v>2018</v>
      </c>
      <c r="E107" s="23">
        <v>55</v>
      </c>
      <c r="F107" s="20">
        <v>52</v>
      </c>
      <c r="G107" s="27">
        <f t="shared" si="37"/>
        <v>0.88709677419354838</v>
      </c>
      <c r="H107" s="27">
        <f t="shared" si="38"/>
        <v>0.94545454545454544</v>
      </c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 ht="15.75" customHeight="1">
      <c r="A108" s="8">
        <f t="shared" si="39"/>
        <v>62</v>
      </c>
      <c r="B108" s="13">
        <v>10</v>
      </c>
      <c r="C108" s="29" t="s">
        <v>98</v>
      </c>
      <c r="D108" s="37">
        <v>2018</v>
      </c>
      <c r="E108" s="39">
        <v>56</v>
      </c>
      <c r="F108" s="15">
        <v>56</v>
      </c>
      <c r="G108" s="27">
        <f t="shared" si="37"/>
        <v>0.90322580645161288</v>
      </c>
      <c r="H108" s="27">
        <f t="shared" si="38"/>
        <v>1</v>
      </c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</row>
    <row r="109" spans="1:28" ht="15.75" customHeight="1">
      <c r="A109" s="8">
        <f t="shared" si="39"/>
        <v>62</v>
      </c>
      <c r="B109" s="13">
        <v>11</v>
      </c>
      <c r="C109" s="29" t="s">
        <v>82</v>
      </c>
      <c r="D109" s="37">
        <v>2018</v>
      </c>
      <c r="E109" s="39">
        <v>56</v>
      </c>
      <c r="F109" s="15">
        <v>54</v>
      </c>
      <c r="G109" s="27">
        <f t="shared" si="37"/>
        <v>0.90322580645161288</v>
      </c>
      <c r="H109" s="27">
        <f t="shared" si="38"/>
        <v>0.9642857142857143</v>
      </c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</row>
    <row r="110" spans="1:28" ht="15.75" customHeight="1">
      <c r="A110" s="8">
        <f t="shared" si="39"/>
        <v>62</v>
      </c>
      <c r="B110" s="13">
        <v>12</v>
      </c>
      <c r="C110" s="29" t="s">
        <v>83</v>
      </c>
      <c r="D110" s="37">
        <v>2018</v>
      </c>
      <c r="E110" s="39">
        <v>56</v>
      </c>
      <c r="F110" s="15">
        <v>52</v>
      </c>
      <c r="G110" s="27">
        <f t="shared" si="37"/>
        <v>0.90322580645161288</v>
      </c>
      <c r="H110" s="27">
        <f t="shared" si="38"/>
        <v>0.9285714285714286</v>
      </c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</row>
    <row r="111" spans="1:28" ht="15.75" customHeight="1">
      <c r="A111" s="8">
        <f>A108</f>
        <v>62</v>
      </c>
      <c r="B111" s="13">
        <v>13</v>
      </c>
      <c r="C111" s="29" t="s">
        <v>43</v>
      </c>
      <c r="D111" s="37">
        <v>2018</v>
      </c>
      <c r="E111" s="39">
        <v>54</v>
      </c>
      <c r="F111" s="15">
        <v>52</v>
      </c>
      <c r="G111" s="27">
        <f t="shared" si="37"/>
        <v>0.87096774193548387</v>
      </c>
      <c r="H111" s="27">
        <f t="shared" si="38"/>
        <v>0.96296296296296291</v>
      </c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</row>
    <row r="112" spans="1:28" ht="15.75" customHeight="1">
      <c r="A112" s="8">
        <f t="shared" ref="A112:A113" si="41">A111</f>
        <v>62</v>
      </c>
      <c r="B112" s="13">
        <v>14</v>
      </c>
      <c r="C112" s="29" t="s">
        <v>84</v>
      </c>
      <c r="D112" s="37">
        <v>2018</v>
      </c>
      <c r="E112" s="39">
        <v>54</v>
      </c>
      <c r="F112" s="15">
        <v>50</v>
      </c>
      <c r="G112" s="27">
        <f t="shared" si="37"/>
        <v>0.87096774193548387</v>
      </c>
      <c r="H112" s="27">
        <f t="shared" si="38"/>
        <v>0.92592592592592593</v>
      </c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</row>
    <row r="113" spans="1:28" ht="15.75" customHeight="1">
      <c r="A113" s="40">
        <f t="shared" si="41"/>
        <v>62</v>
      </c>
      <c r="B113" s="58"/>
      <c r="C113" s="44" t="s">
        <v>99</v>
      </c>
      <c r="D113" s="59"/>
      <c r="E113" s="44">
        <f t="shared" ref="E113:F113" si="42">SUM(E97,E98,E99,E100,E101,E104,E105,E106,E107,E108,E109,E110,E111,E112)</f>
        <v>800</v>
      </c>
      <c r="F113" s="44">
        <f t="shared" si="42"/>
        <v>762</v>
      </c>
      <c r="G113" s="45">
        <f>SUM(G97,G98,G99,G100,G101,G104,G105,G106,G107,G108,G109,G110,G111,G112)/14</f>
        <v>0.91013824884792616</v>
      </c>
      <c r="H113" s="45">
        <f t="shared" si="38"/>
        <v>0.95250000000000001</v>
      </c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</row>
    <row r="114" spans="1:28" ht="15.75" customHeight="1">
      <c r="A114" s="15">
        <v>62</v>
      </c>
      <c r="B114" s="13"/>
      <c r="C114" s="8" t="s">
        <v>100</v>
      </c>
      <c r="D114" s="17"/>
      <c r="E114" s="17"/>
      <c r="F114" s="17"/>
      <c r="G114" s="9"/>
      <c r="H114" s="9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</row>
    <row r="115" spans="1:28" ht="15.75" customHeight="1">
      <c r="A115" s="8">
        <f t="shared" ref="A115:A119" si="43">A114</f>
        <v>62</v>
      </c>
      <c r="B115" s="28">
        <v>1</v>
      </c>
      <c r="C115" s="24" t="s">
        <v>87</v>
      </c>
      <c r="D115" s="49">
        <v>2015</v>
      </c>
      <c r="E115" s="20">
        <v>59</v>
      </c>
      <c r="F115" s="20">
        <v>57</v>
      </c>
      <c r="G115" s="27">
        <f t="shared" ref="G115:G142" si="44">IF(NOT(TRUNC(A115)=A115),"Ошибка в наборе",MIN(E115/A115,1))</f>
        <v>0.95161290322580649</v>
      </c>
      <c r="H115" s="27">
        <f t="shared" ref="H115:H143" si="45">IF(ISERR(F115/E115),0,IF(ABS(F115)&gt;ABS(E115),"проверь поле F",MIN(ABS(F115/E115),1)))</f>
        <v>0.96610169491525422</v>
      </c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</row>
    <row r="116" spans="1:28" ht="15.75" customHeight="1">
      <c r="A116" s="8">
        <f t="shared" si="43"/>
        <v>62</v>
      </c>
      <c r="B116" s="13">
        <v>2</v>
      </c>
      <c r="C116" s="24" t="s">
        <v>101</v>
      </c>
      <c r="D116" s="49">
        <v>2015</v>
      </c>
      <c r="E116" s="23">
        <v>60</v>
      </c>
      <c r="F116" s="20">
        <v>59</v>
      </c>
      <c r="G116" s="27">
        <f t="shared" si="44"/>
        <v>0.967741935483871</v>
      </c>
      <c r="H116" s="27">
        <f t="shared" si="45"/>
        <v>0.98333333333333328</v>
      </c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</row>
    <row r="117" spans="1:28" ht="15.75" customHeight="1">
      <c r="A117" s="8">
        <f t="shared" si="43"/>
        <v>62</v>
      </c>
      <c r="B117" s="155">
        <v>3</v>
      </c>
      <c r="C117" s="22" t="s">
        <v>102</v>
      </c>
      <c r="D117" s="49">
        <v>2010</v>
      </c>
      <c r="E117" s="23">
        <v>60</v>
      </c>
      <c r="F117" s="20">
        <v>58</v>
      </c>
      <c r="G117" s="27">
        <f t="shared" si="44"/>
        <v>0.967741935483871</v>
      </c>
      <c r="H117" s="27">
        <f t="shared" si="45"/>
        <v>0.96666666666666667</v>
      </c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</row>
    <row r="118" spans="1:28" ht="15.75" customHeight="1">
      <c r="A118" s="8">
        <f t="shared" si="43"/>
        <v>62</v>
      </c>
      <c r="B118" s="156"/>
      <c r="C118" s="22" t="s">
        <v>103</v>
      </c>
      <c r="D118" s="49">
        <v>2021</v>
      </c>
      <c r="E118" s="23"/>
      <c r="F118" s="23"/>
      <c r="G118" s="27">
        <f t="shared" si="44"/>
        <v>0</v>
      </c>
      <c r="H118" s="27">
        <f t="shared" si="45"/>
        <v>0</v>
      </c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</row>
    <row r="119" spans="1:28" ht="15.75" customHeight="1">
      <c r="A119" s="8">
        <f t="shared" si="43"/>
        <v>62</v>
      </c>
      <c r="B119" s="157"/>
      <c r="C119" s="24" t="s">
        <v>22</v>
      </c>
      <c r="D119" s="26"/>
      <c r="E119" s="26">
        <f t="shared" ref="E119:F119" si="46">SUM(E117:E118)</f>
        <v>60</v>
      </c>
      <c r="F119" s="26">
        <f t="shared" si="46"/>
        <v>58</v>
      </c>
      <c r="G119" s="27">
        <f t="shared" si="44"/>
        <v>0.967741935483871</v>
      </c>
      <c r="H119" s="27">
        <f t="shared" si="45"/>
        <v>0.96666666666666667</v>
      </c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</row>
    <row r="120" spans="1:28" ht="15.75" customHeight="1">
      <c r="A120" s="8">
        <f>A117</f>
        <v>62</v>
      </c>
      <c r="B120" s="13">
        <v>4</v>
      </c>
      <c r="C120" s="29" t="s">
        <v>104</v>
      </c>
      <c r="D120" s="37">
        <v>2009</v>
      </c>
      <c r="E120" s="15">
        <v>53</v>
      </c>
      <c r="F120" s="39">
        <v>50</v>
      </c>
      <c r="G120" s="27">
        <f t="shared" si="44"/>
        <v>0.85483870967741937</v>
      </c>
      <c r="H120" s="27">
        <f t="shared" si="45"/>
        <v>0.94339622641509435</v>
      </c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</row>
    <row r="121" spans="1:28" ht="15.75" customHeight="1">
      <c r="A121" s="8">
        <f t="shared" ref="A121:A143" si="47">A120</f>
        <v>62</v>
      </c>
      <c r="B121" s="155">
        <v>5</v>
      </c>
      <c r="C121" s="30" t="s">
        <v>105</v>
      </c>
      <c r="D121" s="13">
        <v>2012</v>
      </c>
      <c r="E121" s="39">
        <v>42</v>
      </c>
      <c r="F121" s="39">
        <v>41</v>
      </c>
      <c r="G121" s="9">
        <f t="shared" si="44"/>
        <v>0.67741935483870963</v>
      </c>
      <c r="H121" s="31">
        <f t="shared" si="45"/>
        <v>0.97619047619047616</v>
      </c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</row>
    <row r="122" spans="1:28" ht="15.75" customHeight="1">
      <c r="A122" s="8">
        <f t="shared" si="47"/>
        <v>62</v>
      </c>
      <c r="B122" s="156"/>
      <c r="C122" s="30" t="s">
        <v>106</v>
      </c>
      <c r="D122" s="13">
        <v>2019</v>
      </c>
      <c r="E122" s="39"/>
      <c r="F122" s="39"/>
      <c r="G122" s="9">
        <f t="shared" si="44"/>
        <v>0</v>
      </c>
      <c r="H122" s="31">
        <f t="shared" si="45"/>
        <v>0</v>
      </c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</row>
    <row r="123" spans="1:28" ht="15.75" customHeight="1">
      <c r="A123" s="8">
        <f t="shared" si="47"/>
        <v>62</v>
      </c>
      <c r="B123" s="156"/>
      <c r="C123" s="30" t="s">
        <v>107</v>
      </c>
      <c r="D123" s="13" t="s">
        <v>108</v>
      </c>
      <c r="E123" s="39"/>
      <c r="F123" s="39"/>
      <c r="G123" s="9">
        <f t="shared" si="44"/>
        <v>0</v>
      </c>
      <c r="H123" s="31">
        <f t="shared" si="45"/>
        <v>0</v>
      </c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</row>
    <row r="124" spans="1:28" ht="15.75" customHeight="1">
      <c r="A124" s="8">
        <f t="shared" si="47"/>
        <v>62</v>
      </c>
      <c r="B124" s="157"/>
      <c r="C124" s="24" t="s">
        <v>109</v>
      </c>
      <c r="D124" s="25"/>
      <c r="E124" s="26">
        <f t="shared" ref="E124:F124" si="48">SUM(E121:E123)</f>
        <v>42</v>
      </c>
      <c r="F124" s="26">
        <f t="shared" si="48"/>
        <v>41</v>
      </c>
      <c r="G124" s="27">
        <f t="shared" si="44"/>
        <v>0.67741935483870963</v>
      </c>
      <c r="H124" s="27">
        <f t="shared" si="45"/>
        <v>0.97619047619047616</v>
      </c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</row>
    <row r="125" spans="1:28" ht="15.75" customHeight="1">
      <c r="A125" s="8">
        <f t="shared" si="47"/>
        <v>62</v>
      </c>
      <c r="B125" s="155">
        <v>6</v>
      </c>
      <c r="C125" s="22" t="s">
        <v>110</v>
      </c>
      <c r="D125" s="17">
        <v>2013</v>
      </c>
      <c r="E125" s="23">
        <v>59</v>
      </c>
      <c r="F125" s="20">
        <v>57</v>
      </c>
      <c r="G125" s="9">
        <f t="shared" si="44"/>
        <v>0.95161290322580649</v>
      </c>
      <c r="H125" s="9">
        <f t="shared" si="45"/>
        <v>0.96610169491525422</v>
      </c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</row>
    <row r="126" spans="1:28" ht="15.75" customHeight="1">
      <c r="A126" s="8">
        <f t="shared" si="47"/>
        <v>62</v>
      </c>
      <c r="B126" s="156"/>
      <c r="C126" s="38" t="s">
        <v>111</v>
      </c>
      <c r="D126" s="17">
        <v>2017</v>
      </c>
      <c r="E126" s="23">
        <v>60</v>
      </c>
      <c r="F126" s="20">
        <v>59</v>
      </c>
      <c r="G126" s="9">
        <f t="shared" si="44"/>
        <v>0.967741935483871</v>
      </c>
      <c r="H126" s="9">
        <f t="shared" si="45"/>
        <v>0.98333333333333328</v>
      </c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</row>
    <row r="127" spans="1:28" ht="15.75" customHeight="1">
      <c r="A127" s="8">
        <f t="shared" si="47"/>
        <v>62</v>
      </c>
      <c r="B127" s="157"/>
      <c r="C127" s="24" t="s">
        <v>112</v>
      </c>
      <c r="D127" s="56"/>
      <c r="E127" s="26">
        <f t="shared" ref="E127:F127" si="49">SUM(E125:E126)</f>
        <v>119</v>
      </c>
      <c r="F127" s="26">
        <f t="shared" si="49"/>
        <v>116</v>
      </c>
      <c r="G127" s="27">
        <f t="shared" si="44"/>
        <v>1</v>
      </c>
      <c r="H127" s="27">
        <f t="shared" si="45"/>
        <v>0.97478991596638653</v>
      </c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</row>
    <row r="128" spans="1:28" ht="15.75" customHeight="1">
      <c r="A128" s="8">
        <f t="shared" si="47"/>
        <v>62</v>
      </c>
      <c r="B128" s="155">
        <v>7</v>
      </c>
      <c r="C128" s="68" t="s">
        <v>113</v>
      </c>
      <c r="D128" s="13">
        <v>2009</v>
      </c>
      <c r="E128" s="23">
        <v>51</v>
      </c>
      <c r="F128" s="20">
        <v>51</v>
      </c>
      <c r="G128" s="9">
        <f t="shared" si="44"/>
        <v>0.82258064516129037</v>
      </c>
      <c r="H128" s="9">
        <f t="shared" si="45"/>
        <v>1</v>
      </c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</row>
    <row r="129" spans="1:28" ht="15.75" customHeight="1">
      <c r="A129" s="8">
        <f t="shared" si="47"/>
        <v>62</v>
      </c>
      <c r="B129" s="156"/>
      <c r="C129" s="69" t="s">
        <v>114</v>
      </c>
      <c r="D129" s="13">
        <v>2003</v>
      </c>
      <c r="E129" s="23"/>
      <c r="F129" s="23"/>
      <c r="G129" s="9">
        <f t="shared" si="44"/>
        <v>0</v>
      </c>
      <c r="H129" s="9">
        <f t="shared" si="45"/>
        <v>0</v>
      </c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</row>
    <row r="130" spans="1:28" ht="15.75" customHeight="1">
      <c r="A130" s="8">
        <f t="shared" si="47"/>
        <v>62</v>
      </c>
      <c r="B130" s="157"/>
      <c r="C130" s="24" t="s">
        <v>115</v>
      </c>
      <c r="D130" s="25"/>
      <c r="E130" s="26">
        <f t="shared" ref="E130:F130" si="50">SUM(E128:E129)</f>
        <v>51</v>
      </c>
      <c r="F130" s="26">
        <f t="shared" si="50"/>
        <v>51</v>
      </c>
      <c r="G130" s="27">
        <f t="shared" si="44"/>
        <v>0.82258064516129037</v>
      </c>
      <c r="H130" s="27">
        <f t="shared" si="45"/>
        <v>1</v>
      </c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</row>
    <row r="131" spans="1:28" ht="15.75" customHeight="1">
      <c r="A131" s="8">
        <f t="shared" si="47"/>
        <v>62</v>
      </c>
      <c r="B131" s="13">
        <v>8</v>
      </c>
      <c r="C131" s="24" t="s">
        <v>116</v>
      </c>
      <c r="D131" s="37">
        <v>2011</v>
      </c>
      <c r="E131" s="15">
        <v>42</v>
      </c>
      <c r="F131" s="15">
        <v>42</v>
      </c>
      <c r="G131" s="27">
        <f t="shared" si="44"/>
        <v>0.67741935483870963</v>
      </c>
      <c r="H131" s="27">
        <f t="shared" si="45"/>
        <v>1</v>
      </c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</row>
    <row r="132" spans="1:28" ht="15.75" customHeight="1">
      <c r="A132" s="8">
        <f t="shared" si="47"/>
        <v>62</v>
      </c>
      <c r="B132" s="155">
        <v>9</v>
      </c>
      <c r="C132" s="22" t="s">
        <v>117</v>
      </c>
      <c r="D132" s="13" t="s">
        <v>118</v>
      </c>
      <c r="E132" s="20">
        <v>78</v>
      </c>
      <c r="F132" s="20">
        <v>60</v>
      </c>
      <c r="G132" s="9">
        <f t="shared" si="44"/>
        <v>1</v>
      </c>
      <c r="H132" s="9">
        <f t="shared" si="45"/>
        <v>0.76923076923076927</v>
      </c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</row>
    <row r="133" spans="1:28" ht="15.75" customHeight="1">
      <c r="A133" s="8">
        <f t="shared" si="47"/>
        <v>62</v>
      </c>
      <c r="B133" s="156"/>
      <c r="C133" s="69" t="s">
        <v>119</v>
      </c>
      <c r="D133" s="17">
        <v>2012</v>
      </c>
      <c r="E133" s="23"/>
      <c r="F133" s="23"/>
      <c r="G133" s="9">
        <f t="shared" si="44"/>
        <v>0</v>
      </c>
      <c r="H133" s="9">
        <f t="shared" si="45"/>
        <v>0</v>
      </c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</row>
    <row r="134" spans="1:28" ht="15.75" customHeight="1">
      <c r="A134" s="8">
        <f t="shared" si="47"/>
        <v>62</v>
      </c>
      <c r="B134" s="157"/>
      <c r="C134" s="24" t="s">
        <v>120</v>
      </c>
      <c r="D134" s="66"/>
      <c r="E134" s="26">
        <f t="shared" ref="E134:F134" si="51">SUM(E132:E133)</f>
        <v>78</v>
      </c>
      <c r="F134" s="26">
        <f t="shared" si="51"/>
        <v>60</v>
      </c>
      <c r="G134" s="27">
        <f t="shared" si="44"/>
        <v>1</v>
      </c>
      <c r="H134" s="27">
        <f t="shared" si="45"/>
        <v>0.76923076923076927</v>
      </c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</row>
    <row r="135" spans="1:28" ht="15.75" customHeight="1">
      <c r="A135" s="8">
        <f t="shared" si="47"/>
        <v>62</v>
      </c>
      <c r="B135" s="13">
        <v>10</v>
      </c>
      <c r="C135" s="24" t="s">
        <v>121</v>
      </c>
      <c r="D135" s="37">
        <v>2014</v>
      </c>
      <c r="E135" s="39">
        <v>40</v>
      </c>
      <c r="F135" s="15">
        <v>40</v>
      </c>
      <c r="G135" s="27">
        <f t="shared" si="44"/>
        <v>0.64516129032258063</v>
      </c>
      <c r="H135" s="27">
        <f t="shared" si="45"/>
        <v>1</v>
      </c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</row>
    <row r="136" spans="1:28" ht="15.75" customHeight="1">
      <c r="A136" s="8">
        <f t="shared" si="47"/>
        <v>62</v>
      </c>
      <c r="B136" s="155">
        <v>11</v>
      </c>
      <c r="C136" s="159" t="s">
        <v>122</v>
      </c>
      <c r="D136" s="17">
        <v>2006</v>
      </c>
      <c r="E136" s="23"/>
      <c r="F136" s="23"/>
      <c r="G136" s="9">
        <f t="shared" si="44"/>
        <v>0</v>
      </c>
      <c r="H136" s="9">
        <f t="shared" si="45"/>
        <v>0</v>
      </c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</row>
    <row r="137" spans="1:28" ht="15.75" customHeight="1">
      <c r="A137" s="8">
        <f t="shared" si="47"/>
        <v>62</v>
      </c>
      <c r="B137" s="156"/>
      <c r="C137" s="157"/>
      <c r="D137" s="17">
        <v>2015</v>
      </c>
      <c r="E137" s="20">
        <v>36</v>
      </c>
      <c r="F137" s="20">
        <v>36</v>
      </c>
      <c r="G137" s="9">
        <f t="shared" si="44"/>
        <v>0.58064516129032262</v>
      </c>
      <c r="H137" s="9">
        <f t="shared" si="45"/>
        <v>1</v>
      </c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</row>
    <row r="138" spans="1:28" ht="15.75" customHeight="1">
      <c r="A138" s="8">
        <f t="shared" si="47"/>
        <v>62</v>
      </c>
      <c r="B138" s="157"/>
      <c r="C138" s="24" t="s">
        <v>123</v>
      </c>
      <c r="D138" s="56"/>
      <c r="E138" s="26">
        <f t="shared" ref="E138:F138" si="52">SUM(E136:E137)</f>
        <v>36</v>
      </c>
      <c r="F138" s="26">
        <f t="shared" si="52"/>
        <v>36</v>
      </c>
      <c r="G138" s="27">
        <f t="shared" si="44"/>
        <v>0.58064516129032262</v>
      </c>
      <c r="H138" s="27">
        <f t="shared" si="45"/>
        <v>1</v>
      </c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</row>
    <row r="139" spans="1:28" ht="15.75" customHeight="1">
      <c r="A139" s="8">
        <f t="shared" si="47"/>
        <v>62</v>
      </c>
      <c r="B139" s="155">
        <v>12</v>
      </c>
      <c r="C139" s="22" t="s">
        <v>124</v>
      </c>
      <c r="D139" s="17">
        <v>2015</v>
      </c>
      <c r="E139" s="23"/>
      <c r="F139" s="23"/>
      <c r="G139" s="9">
        <f t="shared" si="44"/>
        <v>0</v>
      </c>
      <c r="H139" s="9">
        <f t="shared" si="45"/>
        <v>0</v>
      </c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</row>
    <row r="140" spans="1:28" ht="15.75" customHeight="1">
      <c r="A140" s="8">
        <f t="shared" si="47"/>
        <v>62</v>
      </c>
      <c r="B140" s="156"/>
      <c r="C140" s="22" t="s">
        <v>125</v>
      </c>
      <c r="D140" s="17">
        <v>2020</v>
      </c>
      <c r="E140" s="20">
        <v>40</v>
      </c>
      <c r="F140" s="20">
        <v>40</v>
      </c>
      <c r="G140" s="9">
        <f t="shared" si="44"/>
        <v>0.64516129032258063</v>
      </c>
      <c r="H140" s="9">
        <f t="shared" si="45"/>
        <v>1</v>
      </c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</row>
    <row r="141" spans="1:28" ht="15.75" customHeight="1">
      <c r="A141" s="8">
        <f t="shared" si="47"/>
        <v>62</v>
      </c>
      <c r="B141" s="156"/>
      <c r="C141" s="22" t="s">
        <v>126</v>
      </c>
      <c r="D141" s="17">
        <v>2015</v>
      </c>
      <c r="E141" s="23"/>
      <c r="F141" s="23"/>
      <c r="G141" s="9">
        <f t="shared" si="44"/>
        <v>0</v>
      </c>
      <c r="H141" s="9">
        <f t="shared" si="45"/>
        <v>0</v>
      </c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</row>
    <row r="142" spans="1:28" ht="15.75" customHeight="1">
      <c r="A142" s="8">
        <f t="shared" si="47"/>
        <v>62</v>
      </c>
      <c r="B142" s="157"/>
      <c r="C142" s="24" t="s">
        <v>127</v>
      </c>
      <c r="D142" s="56"/>
      <c r="E142" s="26">
        <f t="shared" ref="E142:F142" si="53">SUM(E139:E141)</f>
        <v>40</v>
      </c>
      <c r="F142" s="26">
        <f t="shared" si="53"/>
        <v>40</v>
      </c>
      <c r="G142" s="27">
        <f t="shared" si="44"/>
        <v>0.64516129032258063</v>
      </c>
      <c r="H142" s="27">
        <f t="shared" si="45"/>
        <v>1</v>
      </c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</row>
    <row r="143" spans="1:28" ht="15.75" customHeight="1">
      <c r="A143" s="44">
        <f t="shared" si="47"/>
        <v>62</v>
      </c>
      <c r="B143" s="67"/>
      <c r="C143" s="42" t="s">
        <v>128</v>
      </c>
      <c r="D143" s="58"/>
      <c r="E143" s="44">
        <f t="shared" ref="E143:F143" si="54">SUM(E115,E116,E119,E120,E124,E127,E130,E131,E134,E135,E138,E142)</f>
        <v>680</v>
      </c>
      <c r="F143" s="44">
        <f t="shared" si="54"/>
        <v>650</v>
      </c>
      <c r="G143" s="45">
        <f>SUM(G115,G116,G119,G120,G124,G127,G130,G131,G134,G135,G138,G142)/12</f>
        <v>0.81586021505376338</v>
      </c>
      <c r="H143" s="45">
        <f t="shared" si="45"/>
        <v>0.95588235294117652</v>
      </c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</row>
    <row r="144" spans="1:28" ht="15.75" customHeight="1">
      <c r="A144" s="15">
        <v>72</v>
      </c>
      <c r="B144" s="13"/>
      <c r="C144" s="8" t="s">
        <v>129</v>
      </c>
      <c r="D144" s="17"/>
      <c r="E144" s="17"/>
      <c r="F144" s="17"/>
      <c r="G144" s="9"/>
      <c r="H144" s="9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</row>
    <row r="145" spans="1:28" ht="15.75" customHeight="1">
      <c r="A145" s="8">
        <f t="shared" ref="A145:A174" si="55">A144</f>
        <v>72</v>
      </c>
      <c r="B145" s="155">
        <v>1</v>
      </c>
      <c r="C145" s="30" t="s">
        <v>130</v>
      </c>
      <c r="D145" s="17">
        <v>2012</v>
      </c>
      <c r="E145" s="23"/>
      <c r="F145" s="23"/>
      <c r="G145" s="9">
        <f t="shared" ref="G145:G173" si="56">IF(NOT(TRUNC(A145)=A145),"Ошибка в наборе",MIN(E145/A145,1))</f>
        <v>0</v>
      </c>
      <c r="H145" s="9">
        <f t="shared" ref="H145:H174" si="57">IF(ISERR(F145/E145),0,IF(ABS(F145)&gt;ABS(E145),"проверь поле F",MIN(ABS(F145/E145),1)))</f>
        <v>0</v>
      </c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</row>
    <row r="146" spans="1:28" ht="15.75" customHeight="1">
      <c r="A146" s="8">
        <f t="shared" si="55"/>
        <v>72</v>
      </c>
      <c r="B146" s="156"/>
      <c r="C146" s="30" t="s">
        <v>131</v>
      </c>
      <c r="D146" s="17">
        <v>2007</v>
      </c>
      <c r="E146" s="23"/>
      <c r="F146" s="23"/>
      <c r="G146" s="9">
        <f t="shared" si="56"/>
        <v>0</v>
      </c>
      <c r="H146" s="9">
        <f t="shared" si="57"/>
        <v>0</v>
      </c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</row>
    <row r="147" spans="1:28" ht="15.75" customHeight="1">
      <c r="A147" s="8">
        <f t="shared" si="55"/>
        <v>72</v>
      </c>
      <c r="B147" s="156"/>
      <c r="C147" s="38" t="s">
        <v>132</v>
      </c>
      <c r="D147" s="17">
        <v>2016</v>
      </c>
      <c r="E147" s="23">
        <v>65</v>
      </c>
      <c r="F147" s="20">
        <v>63</v>
      </c>
      <c r="G147" s="9">
        <f t="shared" si="56"/>
        <v>0.90277777777777779</v>
      </c>
      <c r="H147" s="9">
        <f t="shared" si="57"/>
        <v>0.96923076923076923</v>
      </c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</row>
    <row r="148" spans="1:28" ht="15.75" customHeight="1">
      <c r="A148" s="8">
        <f t="shared" si="55"/>
        <v>72</v>
      </c>
      <c r="B148" s="157"/>
      <c r="C148" s="24" t="s">
        <v>48</v>
      </c>
      <c r="D148" s="56"/>
      <c r="E148" s="26">
        <f t="shared" ref="E148:F148" si="58">SUM(E145:E147)</f>
        <v>65</v>
      </c>
      <c r="F148" s="26">
        <f t="shared" si="58"/>
        <v>63</v>
      </c>
      <c r="G148" s="27">
        <f t="shared" si="56"/>
        <v>0.90277777777777779</v>
      </c>
      <c r="H148" s="27">
        <f t="shared" si="57"/>
        <v>0.96923076923076923</v>
      </c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</row>
    <row r="149" spans="1:28" ht="15.75" customHeight="1">
      <c r="A149" s="8">
        <f t="shared" si="55"/>
        <v>72</v>
      </c>
      <c r="B149" s="13">
        <v>2</v>
      </c>
      <c r="C149" s="24" t="s">
        <v>133</v>
      </c>
      <c r="D149" s="37">
        <v>2012</v>
      </c>
      <c r="E149" s="15">
        <v>32</v>
      </c>
      <c r="F149" s="15">
        <v>32</v>
      </c>
      <c r="G149" s="27">
        <f t="shared" si="56"/>
        <v>0.44444444444444442</v>
      </c>
      <c r="H149" s="27">
        <f t="shared" si="57"/>
        <v>1</v>
      </c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</row>
    <row r="150" spans="1:28" ht="15.75" customHeight="1">
      <c r="A150" s="8">
        <f t="shared" si="55"/>
        <v>72</v>
      </c>
      <c r="B150" s="13">
        <v>3</v>
      </c>
      <c r="C150" s="24" t="s">
        <v>134</v>
      </c>
      <c r="D150" s="49">
        <v>2012</v>
      </c>
      <c r="E150" s="15">
        <v>58</v>
      </c>
      <c r="F150" s="15">
        <v>58</v>
      </c>
      <c r="G150" s="27">
        <f t="shared" si="56"/>
        <v>0.80555555555555558</v>
      </c>
      <c r="H150" s="27">
        <f t="shared" si="57"/>
        <v>1</v>
      </c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</row>
    <row r="151" spans="1:28" ht="15.75" customHeight="1">
      <c r="A151" s="8">
        <f t="shared" si="55"/>
        <v>72</v>
      </c>
      <c r="B151" s="13">
        <v>4</v>
      </c>
      <c r="C151" s="24" t="s">
        <v>135</v>
      </c>
      <c r="D151" s="49">
        <v>2015</v>
      </c>
      <c r="E151" s="39">
        <v>50</v>
      </c>
      <c r="F151" s="39">
        <v>50</v>
      </c>
      <c r="G151" s="27">
        <f t="shared" si="56"/>
        <v>0.69444444444444442</v>
      </c>
      <c r="H151" s="27">
        <f t="shared" si="57"/>
        <v>1</v>
      </c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</row>
    <row r="152" spans="1:28" ht="15.75" customHeight="1">
      <c r="A152" s="8">
        <f t="shared" si="55"/>
        <v>72</v>
      </c>
      <c r="B152" s="155">
        <v>5</v>
      </c>
      <c r="C152" s="30" t="s">
        <v>136</v>
      </c>
      <c r="D152" s="13">
        <v>2012</v>
      </c>
      <c r="E152" s="39">
        <v>47</v>
      </c>
      <c r="F152" s="39">
        <v>44</v>
      </c>
      <c r="G152" s="9">
        <f t="shared" si="56"/>
        <v>0.65277777777777779</v>
      </c>
      <c r="H152" s="31">
        <f t="shared" si="57"/>
        <v>0.93617021276595747</v>
      </c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</row>
    <row r="153" spans="1:28" ht="15.75" customHeight="1">
      <c r="A153" s="8">
        <f t="shared" si="55"/>
        <v>72</v>
      </c>
      <c r="B153" s="156"/>
      <c r="C153" s="30" t="s">
        <v>137</v>
      </c>
      <c r="D153" s="13">
        <v>2021</v>
      </c>
      <c r="E153" s="39"/>
      <c r="F153" s="39"/>
      <c r="G153" s="9">
        <f t="shared" si="56"/>
        <v>0</v>
      </c>
      <c r="H153" s="31">
        <f t="shared" si="57"/>
        <v>0</v>
      </c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</row>
    <row r="154" spans="1:28" ht="15.75" customHeight="1">
      <c r="A154" s="8">
        <f t="shared" si="55"/>
        <v>72</v>
      </c>
      <c r="B154" s="156"/>
      <c r="C154" s="30" t="s">
        <v>107</v>
      </c>
      <c r="D154" s="13" t="s">
        <v>138</v>
      </c>
      <c r="E154" s="39"/>
      <c r="F154" s="39"/>
      <c r="G154" s="9">
        <f t="shared" si="56"/>
        <v>0</v>
      </c>
      <c r="H154" s="31">
        <f t="shared" si="57"/>
        <v>0</v>
      </c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</row>
    <row r="155" spans="1:28" ht="15.75" customHeight="1">
      <c r="A155" s="8">
        <f t="shared" si="55"/>
        <v>72</v>
      </c>
      <c r="B155" s="157"/>
      <c r="C155" s="29" t="s">
        <v>109</v>
      </c>
      <c r="D155" s="25"/>
      <c r="E155" s="26">
        <f t="shared" ref="E155:F155" si="59">SUM(E152:E154)</f>
        <v>47</v>
      </c>
      <c r="F155" s="26">
        <f t="shared" si="59"/>
        <v>44</v>
      </c>
      <c r="G155" s="27">
        <f t="shared" si="56"/>
        <v>0.65277777777777779</v>
      </c>
      <c r="H155" s="27">
        <f t="shared" si="57"/>
        <v>0.93617021276595747</v>
      </c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</row>
    <row r="156" spans="1:28" ht="15.75" customHeight="1">
      <c r="A156" s="8">
        <f t="shared" si="55"/>
        <v>72</v>
      </c>
      <c r="B156" s="13">
        <v>6</v>
      </c>
      <c r="C156" s="24" t="s">
        <v>139</v>
      </c>
      <c r="D156" s="37">
        <v>2012</v>
      </c>
      <c r="E156" s="15">
        <v>38</v>
      </c>
      <c r="F156" s="15">
        <v>38</v>
      </c>
      <c r="G156" s="27">
        <f t="shared" si="56"/>
        <v>0.52777777777777779</v>
      </c>
      <c r="H156" s="27">
        <f t="shared" si="57"/>
        <v>1</v>
      </c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</row>
    <row r="157" spans="1:28" ht="15.75" customHeight="1">
      <c r="A157" s="8">
        <f t="shared" si="55"/>
        <v>72</v>
      </c>
      <c r="B157" s="13">
        <v>7</v>
      </c>
      <c r="C157" s="29" t="s">
        <v>140</v>
      </c>
      <c r="D157" s="37">
        <v>2012</v>
      </c>
      <c r="E157" s="39">
        <v>43</v>
      </c>
      <c r="F157" s="15">
        <v>43</v>
      </c>
      <c r="G157" s="27">
        <f t="shared" si="56"/>
        <v>0.59722222222222221</v>
      </c>
      <c r="H157" s="27">
        <f t="shared" si="57"/>
        <v>1</v>
      </c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</row>
    <row r="158" spans="1:28" ht="15.75" customHeight="1">
      <c r="A158" s="8">
        <f t="shared" si="55"/>
        <v>72</v>
      </c>
      <c r="B158" s="155">
        <v>8</v>
      </c>
      <c r="C158" s="57" t="s">
        <v>141</v>
      </c>
      <c r="D158" s="13">
        <v>2008</v>
      </c>
      <c r="E158" s="15">
        <v>52</v>
      </c>
      <c r="F158" s="15">
        <v>52</v>
      </c>
      <c r="G158" s="9">
        <f t="shared" si="56"/>
        <v>0.72222222222222221</v>
      </c>
      <c r="H158" s="31">
        <f t="shared" si="57"/>
        <v>1</v>
      </c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</row>
    <row r="159" spans="1:28" ht="15.75" customHeight="1">
      <c r="A159" s="8">
        <f t="shared" si="55"/>
        <v>72</v>
      </c>
      <c r="B159" s="156"/>
      <c r="C159" s="57" t="s">
        <v>119</v>
      </c>
      <c r="D159" s="13">
        <v>2012</v>
      </c>
      <c r="E159" s="39"/>
      <c r="F159" s="39"/>
      <c r="G159" s="9">
        <f t="shared" si="56"/>
        <v>0</v>
      </c>
      <c r="H159" s="31">
        <f t="shared" si="57"/>
        <v>0</v>
      </c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</row>
    <row r="160" spans="1:28" ht="15.75" customHeight="1">
      <c r="A160" s="8">
        <f t="shared" si="55"/>
        <v>72</v>
      </c>
      <c r="B160" s="157"/>
      <c r="C160" s="24" t="s">
        <v>120</v>
      </c>
      <c r="D160" s="25"/>
      <c r="E160" s="26">
        <f t="shared" ref="E160:F160" si="60">SUM(E158:E159)</f>
        <v>52</v>
      </c>
      <c r="F160" s="26">
        <f t="shared" si="60"/>
        <v>52</v>
      </c>
      <c r="G160" s="27">
        <f t="shared" si="56"/>
        <v>0.72222222222222221</v>
      </c>
      <c r="H160" s="27">
        <f t="shared" si="57"/>
        <v>1</v>
      </c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</row>
    <row r="161" spans="1:28" ht="15.75" customHeight="1">
      <c r="A161" s="8">
        <f t="shared" si="55"/>
        <v>72</v>
      </c>
      <c r="B161" s="155">
        <v>9</v>
      </c>
      <c r="C161" s="38" t="s">
        <v>142</v>
      </c>
      <c r="D161" s="13" t="s">
        <v>143</v>
      </c>
      <c r="E161" s="20">
        <v>71</v>
      </c>
      <c r="F161" s="20">
        <v>71</v>
      </c>
      <c r="G161" s="9">
        <f t="shared" si="56"/>
        <v>0.98611111111111116</v>
      </c>
      <c r="H161" s="9">
        <f t="shared" si="57"/>
        <v>1</v>
      </c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</row>
    <row r="162" spans="1:28" ht="15.75" customHeight="1">
      <c r="A162" s="8">
        <f t="shared" si="55"/>
        <v>72</v>
      </c>
      <c r="B162" s="156"/>
      <c r="C162" s="38" t="s">
        <v>144</v>
      </c>
      <c r="D162" s="13">
        <v>2012</v>
      </c>
      <c r="E162" s="20"/>
      <c r="F162" s="23"/>
      <c r="G162" s="9">
        <f t="shared" si="56"/>
        <v>0</v>
      </c>
      <c r="H162" s="9">
        <f t="shared" si="57"/>
        <v>0</v>
      </c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</row>
    <row r="163" spans="1:28" ht="15.75" customHeight="1">
      <c r="A163" s="8">
        <f t="shared" si="55"/>
        <v>72</v>
      </c>
      <c r="B163" s="157"/>
      <c r="C163" s="24" t="s">
        <v>145</v>
      </c>
      <c r="D163" s="25"/>
      <c r="E163" s="26">
        <f t="shared" ref="E163:F163" si="61">SUM(E161:E162)</f>
        <v>71</v>
      </c>
      <c r="F163" s="26">
        <f t="shared" si="61"/>
        <v>71</v>
      </c>
      <c r="G163" s="27">
        <f t="shared" si="56"/>
        <v>0.98611111111111116</v>
      </c>
      <c r="H163" s="27">
        <f t="shared" si="57"/>
        <v>1</v>
      </c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</row>
    <row r="164" spans="1:28" ht="15.75" customHeight="1">
      <c r="A164" s="8">
        <f t="shared" si="55"/>
        <v>72</v>
      </c>
      <c r="B164" s="13">
        <v>10</v>
      </c>
      <c r="C164" s="24" t="s">
        <v>146</v>
      </c>
      <c r="D164" s="37">
        <v>2009</v>
      </c>
      <c r="E164" s="15">
        <v>53</v>
      </c>
      <c r="F164" s="15">
        <v>52</v>
      </c>
      <c r="G164" s="27">
        <f t="shared" si="56"/>
        <v>0.73611111111111116</v>
      </c>
      <c r="H164" s="27">
        <f t="shared" si="57"/>
        <v>0.98113207547169812</v>
      </c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</row>
    <row r="165" spans="1:28" ht="15.75" customHeight="1">
      <c r="A165" s="8">
        <f t="shared" si="55"/>
        <v>72</v>
      </c>
      <c r="B165" s="13">
        <v>11</v>
      </c>
      <c r="C165" s="24" t="s">
        <v>116</v>
      </c>
      <c r="D165" s="37">
        <v>2009</v>
      </c>
      <c r="E165" s="15">
        <v>71</v>
      </c>
      <c r="F165" s="15">
        <v>71</v>
      </c>
      <c r="G165" s="27">
        <f t="shared" si="56"/>
        <v>0.98611111111111116</v>
      </c>
      <c r="H165" s="27">
        <f t="shared" si="57"/>
        <v>1</v>
      </c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</row>
    <row r="166" spans="1:28" ht="15.75" customHeight="1">
      <c r="A166" s="8">
        <f t="shared" si="55"/>
        <v>72</v>
      </c>
      <c r="B166" s="155">
        <v>12</v>
      </c>
      <c r="C166" s="57" t="s">
        <v>147</v>
      </c>
      <c r="D166" s="13">
        <v>2010</v>
      </c>
      <c r="E166" s="23">
        <v>55</v>
      </c>
      <c r="F166" s="20">
        <v>54</v>
      </c>
      <c r="G166" s="9">
        <f t="shared" si="56"/>
        <v>0.76388888888888884</v>
      </c>
      <c r="H166" s="31">
        <f t="shared" si="57"/>
        <v>0.98181818181818181</v>
      </c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</row>
    <row r="167" spans="1:28" ht="15.75" customHeight="1">
      <c r="A167" s="8">
        <f t="shared" si="55"/>
        <v>72</v>
      </c>
      <c r="B167" s="156"/>
      <c r="C167" s="22" t="s">
        <v>148</v>
      </c>
      <c r="D167" s="17">
        <v>2015</v>
      </c>
      <c r="E167" s="20">
        <v>55</v>
      </c>
      <c r="F167" s="20">
        <v>53</v>
      </c>
      <c r="G167" s="9">
        <f t="shared" si="56"/>
        <v>0.76388888888888884</v>
      </c>
      <c r="H167" s="31">
        <f t="shared" si="57"/>
        <v>0.96363636363636362</v>
      </c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</row>
    <row r="168" spans="1:28" ht="15.75" customHeight="1">
      <c r="A168" s="8">
        <f t="shared" si="55"/>
        <v>72</v>
      </c>
      <c r="B168" s="157"/>
      <c r="C168" s="24" t="s">
        <v>149</v>
      </c>
      <c r="D168" s="56"/>
      <c r="E168" s="26">
        <f t="shared" ref="E168:F168" si="62">SUM(E166:E167)</f>
        <v>110</v>
      </c>
      <c r="F168" s="26">
        <f t="shared" si="62"/>
        <v>107</v>
      </c>
      <c r="G168" s="27">
        <f t="shared" si="56"/>
        <v>1</v>
      </c>
      <c r="H168" s="27">
        <f t="shared" si="57"/>
        <v>0.97272727272727277</v>
      </c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</row>
    <row r="169" spans="1:28" ht="15.75" customHeight="1">
      <c r="A169" s="8">
        <f t="shared" si="55"/>
        <v>72</v>
      </c>
      <c r="B169" s="155">
        <v>13</v>
      </c>
      <c r="C169" s="22" t="s">
        <v>124</v>
      </c>
      <c r="D169" s="17">
        <v>2015</v>
      </c>
      <c r="E169" s="23"/>
      <c r="F169" s="23"/>
      <c r="G169" s="9">
        <f t="shared" si="56"/>
        <v>0</v>
      </c>
      <c r="H169" s="9">
        <f t="shared" si="57"/>
        <v>0</v>
      </c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</row>
    <row r="170" spans="1:28" ht="15.75" customHeight="1">
      <c r="A170" s="8">
        <f t="shared" si="55"/>
        <v>72</v>
      </c>
      <c r="B170" s="156"/>
      <c r="C170" s="22" t="s">
        <v>150</v>
      </c>
      <c r="D170" s="17">
        <v>2020</v>
      </c>
      <c r="E170" s="20">
        <v>70</v>
      </c>
      <c r="F170" s="20">
        <v>70</v>
      </c>
      <c r="G170" s="9">
        <f t="shared" si="56"/>
        <v>0.97222222222222221</v>
      </c>
      <c r="H170" s="9">
        <f t="shared" si="57"/>
        <v>1</v>
      </c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</row>
    <row r="171" spans="1:28" ht="15.75" customHeight="1">
      <c r="A171" s="8">
        <f t="shared" si="55"/>
        <v>72</v>
      </c>
      <c r="B171" s="156"/>
      <c r="C171" s="22" t="s">
        <v>126</v>
      </c>
      <c r="D171" s="17">
        <v>2015</v>
      </c>
      <c r="E171" s="23"/>
      <c r="F171" s="23"/>
      <c r="G171" s="9">
        <f t="shared" si="56"/>
        <v>0</v>
      </c>
      <c r="H171" s="9">
        <f t="shared" si="57"/>
        <v>0</v>
      </c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</row>
    <row r="172" spans="1:28" ht="15.75" customHeight="1">
      <c r="A172" s="8">
        <f t="shared" si="55"/>
        <v>72</v>
      </c>
      <c r="B172" s="157"/>
      <c r="C172" s="24" t="s">
        <v>127</v>
      </c>
      <c r="D172" s="56"/>
      <c r="E172" s="26">
        <f t="shared" ref="E172:F172" si="63">SUM(E169:E171)</f>
        <v>70</v>
      </c>
      <c r="F172" s="26">
        <f t="shared" si="63"/>
        <v>70</v>
      </c>
      <c r="G172" s="27">
        <f t="shared" si="56"/>
        <v>0.97222222222222221</v>
      </c>
      <c r="H172" s="27">
        <f t="shared" si="57"/>
        <v>1</v>
      </c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</row>
    <row r="173" spans="1:28" ht="15.75" customHeight="1">
      <c r="A173" s="8">
        <f t="shared" si="55"/>
        <v>72</v>
      </c>
      <c r="B173" s="13">
        <v>14</v>
      </c>
      <c r="C173" s="24" t="s">
        <v>151</v>
      </c>
      <c r="D173" s="37">
        <v>2012</v>
      </c>
      <c r="E173" s="15">
        <v>25</v>
      </c>
      <c r="F173" s="15">
        <v>25</v>
      </c>
      <c r="G173" s="27">
        <f t="shared" si="56"/>
        <v>0.34722222222222221</v>
      </c>
      <c r="H173" s="27">
        <f t="shared" si="57"/>
        <v>1</v>
      </c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</row>
    <row r="174" spans="1:28" ht="15.75" customHeight="1">
      <c r="A174" s="70">
        <f t="shared" si="55"/>
        <v>72</v>
      </c>
      <c r="B174" s="71"/>
      <c r="C174" s="70" t="s">
        <v>152</v>
      </c>
      <c r="D174" s="72"/>
      <c r="E174" s="70">
        <f t="shared" ref="E174:F174" si="64">SUM(E148,E149,E150,E151,E155,E156,E157,E160,E163,E164,E165,E168,E172,E173)</f>
        <v>785</v>
      </c>
      <c r="F174" s="70">
        <f t="shared" si="64"/>
        <v>776</v>
      </c>
      <c r="G174" s="73">
        <f>SUM(G148,G149,G150,G151,G155,G156,G157,G160,G163,G164,G165,G168,G172,G173)/14</f>
        <v>0.74107142857142849</v>
      </c>
      <c r="H174" s="73">
        <f t="shared" si="57"/>
        <v>0.98853503184713376</v>
      </c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</row>
    <row r="175" spans="1:28" ht="15.75" customHeight="1">
      <c r="A175" s="15">
        <v>51</v>
      </c>
      <c r="B175" s="13"/>
      <c r="C175" s="8" t="s">
        <v>153</v>
      </c>
      <c r="D175" s="17"/>
      <c r="E175" s="17"/>
      <c r="F175" s="17"/>
      <c r="G175" s="9"/>
      <c r="H175" s="31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</row>
    <row r="176" spans="1:28" ht="15.75" customHeight="1">
      <c r="A176" s="8">
        <f t="shared" ref="A176:A211" si="65">A175</f>
        <v>51</v>
      </c>
      <c r="B176" s="155">
        <v>1</v>
      </c>
      <c r="C176" s="22" t="s">
        <v>154</v>
      </c>
      <c r="D176" s="17">
        <v>2012</v>
      </c>
      <c r="E176" s="23"/>
      <c r="F176" s="23"/>
      <c r="G176" s="9">
        <f t="shared" ref="G176:G210" si="66">IF(NOT(TRUNC(A176)=A176),"Ошибка в наборе",MIN(E176/A176,1))</f>
        <v>0</v>
      </c>
      <c r="H176" s="9">
        <f t="shared" ref="H176:H212" si="67">IF(ISERR(F176/E176),0,IF(ABS(F176)&gt;ABS(E176),"проверь поле F",MIN(ABS(F176/E176),1)))</f>
        <v>0</v>
      </c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</row>
    <row r="177" spans="1:28" ht="15.75" customHeight="1">
      <c r="A177" s="8">
        <f t="shared" si="65"/>
        <v>51</v>
      </c>
      <c r="B177" s="156"/>
      <c r="C177" s="22" t="s">
        <v>155</v>
      </c>
      <c r="D177" s="17">
        <v>2007</v>
      </c>
      <c r="E177" s="23"/>
      <c r="F177" s="23"/>
      <c r="G177" s="9">
        <f t="shared" si="66"/>
        <v>0</v>
      </c>
      <c r="H177" s="9">
        <f t="shared" si="67"/>
        <v>0</v>
      </c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</row>
    <row r="178" spans="1:28" ht="15.75" customHeight="1">
      <c r="A178" s="8">
        <f t="shared" si="65"/>
        <v>51</v>
      </c>
      <c r="B178" s="156"/>
      <c r="C178" s="22" t="s">
        <v>132</v>
      </c>
      <c r="D178" s="17">
        <v>2016</v>
      </c>
      <c r="E178" s="20">
        <v>58</v>
      </c>
      <c r="F178" s="20">
        <v>51</v>
      </c>
      <c r="G178" s="9">
        <f t="shared" si="66"/>
        <v>1</v>
      </c>
      <c r="H178" s="9">
        <f t="shared" si="67"/>
        <v>0.87931034482758619</v>
      </c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</row>
    <row r="179" spans="1:28" ht="15.75" customHeight="1">
      <c r="A179" s="8">
        <f t="shared" si="65"/>
        <v>51</v>
      </c>
      <c r="B179" s="157"/>
      <c r="C179" s="24" t="s">
        <v>48</v>
      </c>
      <c r="D179" s="56">
        <v>2012</v>
      </c>
      <c r="E179" s="26">
        <f t="shared" ref="E179:F179" si="68">E176+E178</f>
        <v>58</v>
      </c>
      <c r="F179" s="26">
        <f t="shared" si="68"/>
        <v>51</v>
      </c>
      <c r="G179" s="27">
        <f t="shared" si="66"/>
        <v>1</v>
      </c>
      <c r="H179" s="27">
        <f t="shared" si="67"/>
        <v>0.87931034482758619</v>
      </c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</row>
    <row r="180" spans="1:28" ht="15.75" customHeight="1">
      <c r="A180" s="8">
        <f t="shared" si="65"/>
        <v>51</v>
      </c>
      <c r="B180" s="13">
        <v>2</v>
      </c>
      <c r="C180" s="24" t="s">
        <v>156</v>
      </c>
      <c r="D180" s="49">
        <v>2012</v>
      </c>
      <c r="E180" s="39">
        <v>50</v>
      </c>
      <c r="F180" s="15">
        <v>47</v>
      </c>
      <c r="G180" s="27">
        <f t="shared" si="66"/>
        <v>0.98039215686274506</v>
      </c>
      <c r="H180" s="27">
        <f t="shared" si="67"/>
        <v>0.94</v>
      </c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</row>
    <row r="181" spans="1:28" ht="15.75" customHeight="1">
      <c r="A181" s="8">
        <f t="shared" si="65"/>
        <v>51</v>
      </c>
      <c r="B181" s="13">
        <v>3</v>
      </c>
      <c r="C181" s="24" t="s">
        <v>157</v>
      </c>
      <c r="D181" s="49">
        <v>2012</v>
      </c>
      <c r="E181" s="39">
        <v>60</v>
      </c>
      <c r="F181" s="15">
        <v>50</v>
      </c>
      <c r="G181" s="27">
        <f t="shared" si="66"/>
        <v>1</v>
      </c>
      <c r="H181" s="27">
        <f t="shared" si="67"/>
        <v>0.83333333333333337</v>
      </c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</row>
    <row r="182" spans="1:28" ht="15.75" customHeight="1">
      <c r="A182" s="8">
        <f t="shared" si="65"/>
        <v>51</v>
      </c>
      <c r="B182" s="155">
        <v>4</v>
      </c>
      <c r="C182" s="158" t="s">
        <v>158</v>
      </c>
      <c r="D182" s="49">
        <v>2002</v>
      </c>
      <c r="E182" s="74"/>
      <c r="F182" s="74"/>
      <c r="G182" s="9">
        <f t="shared" si="66"/>
        <v>0</v>
      </c>
      <c r="H182" s="9">
        <f t="shared" si="67"/>
        <v>0</v>
      </c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</row>
    <row r="183" spans="1:28" ht="15.75" customHeight="1">
      <c r="A183" s="8">
        <f t="shared" si="65"/>
        <v>51</v>
      </c>
      <c r="B183" s="156"/>
      <c r="C183" s="157"/>
      <c r="D183" s="49">
        <v>2012</v>
      </c>
      <c r="E183" s="75">
        <v>49</v>
      </c>
      <c r="F183" s="75">
        <v>49</v>
      </c>
      <c r="G183" s="9">
        <f t="shared" si="66"/>
        <v>0.96078431372549022</v>
      </c>
      <c r="H183" s="9">
        <f t="shared" si="67"/>
        <v>1</v>
      </c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</row>
    <row r="184" spans="1:28" ht="15.75" customHeight="1">
      <c r="A184" s="8">
        <f t="shared" si="65"/>
        <v>51</v>
      </c>
      <c r="B184" s="157"/>
      <c r="C184" s="24" t="s">
        <v>159</v>
      </c>
      <c r="D184" s="56"/>
      <c r="E184" s="26">
        <f t="shared" ref="E184:F184" si="69">SUM(E182:E183)</f>
        <v>49</v>
      </c>
      <c r="F184" s="26">
        <f t="shared" si="69"/>
        <v>49</v>
      </c>
      <c r="G184" s="27">
        <f t="shared" si="66"/>
        <v>0.96078431372549022</v>
      </c>
      <c r="H184" s="27">
        <f t="shared" si="67"/>
        <v>1</v>
      </c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</row>
    <row r="185" spans="1:28" ht="15.75" customHeight="1">
      <c r="A185" s="8">
        <f t="shared" si="65"/>
        <v>51</v>
      </c>
      <c r="B185" s="155">
        <v>5</v>
      </c>
      <c r="C185" s="30" t="s">
        <v>136</v>
      </c>
      <c r="D185" s="13">
        <v>2012</v>
      </c>
      <c r="E185" s="15">
        <v>50</v>
      </c>
      <c r="F185" s="15">
        <v>47</v>
      </c>
      <c r="G185" s="9">
        <f t="shared" si="66"/>
        <v>0.98039215686274506</v>
      </c>
      <c r="H185" s="31">
        <f t="shared" si="67"/>
        <v>0.94</v>
      </c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</row>
    <row r="186" spans="1:28" ht="15.75" customHeight="1">
      <c r="A186" s="8">
        <f t="shared" si="65"/>
        <v>51</v>
      </c>
      <c r="B186" s="156"/>
      <c r="C186" s="30" t="s">
        <v>107</v>
      </c>
      <c r="D186" s="13" t="s">
        <v>138</v>
      </c>
      <c r="E186" s="39"/>
      <c r="F186" s="39"/>
      <c r="G186" s="9">
        <f t="shared" si="66"/>
        <v>0</v>
      </c>
      <c r="H186" s="31">
        <f t="shared" si="67"/>
        <v>0</v>
      </c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</row>
    <row r="187" spans="1:28" ht="15.75" customHeight="1">
      <c r="A187" s="8">
        <f t="shared" si="65"/>
        <v>51</v>
      </c>
      <c r="B187" s="157"/>
      <c r="C187" s="29" t="s">
        <v>109</v>
      </c>
      <c r="D187" s="25"/>
      <c r="E187" s="26">
        <f t="shared" ref="E187:F187" si="70">SUM(E185:E186)</f>
        <v>50</v>
      </c>
      <c r="F187" s="26">
        <f t="shared" si="70"/>
        <v>47</v>
      </c>
      <c r="G187" s="27">
        <f t="shared" si="66"/>
        <v>0.98039215686274506</v>
      </c>
      <c r="H187" s="27">
        <f t="shared" si="67"/>
        <v>0.94</v>
      </c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</row>
    <row r="188" spans="1:28" ht="15.75" customHeight="1">
      <c r="A188" s="8">
        <f t="shared" si="65"/>
        <v>51</v>
      </c>
      <c r="B188" s="13">
        <v>6</v>
      </c>
      <c r="C188" s="24" t="s">
        <v>160</v>
      </c>
      <c r="D188" s="37">
        <v>2012</v>
      </c>
      <c r="E188" s="15">
        <v>58</v>
      </c>
      <c r="F188" s="15">
        <v>51</v>
      </c>
      <c r="G188" s="27">
        <f t="shared" si="66"/>
        <v>1</v>
      </c>
      <c r="H188" s="27">
        <f t="shared" si="67"/>
        <v>0.87931034482758619</v>
      </c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</row>
    <row r="189" spans="1:28" ht="15.75" customHeight="1">
      <c r="A189" s="8">
        <f t="shared" si="65"/>
        <v>51</v>
      </c>
      <c r="B189" s="13">
        <v>7</v>
      </c>
      <c r="C189" s="24" t="s">
        <v>116</v>
      </c>
      <c r="D189" s="37">
        <v>2012</v>
      </c>
      <c r="E189" s="15">
        <v>42</v>
      </c>
      <c r="F189" s="15">
        <v>42</v>
      </c>
      <c r="G189" s="27">
        <f t="shared" si="66"/>
        <v>0.82352941176470584</v>
      </c>
      <c r="H189" s="27">
        <f t="shared" si="67"/>
        <v>1</v>
      </c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</row>
    <row r="190" spans="1:28" ht="15.75" customHeight="1">
      <c r="A190" s="8">
        <f t="shared" si="65"/>
        <v>51</v>
      </c>
      <c r="B190" s="155">
        <v>8</v>
      </c>
      <c r="C190" s="57" t="s">
        <v>161</v>
      </c>
      <c r="D190" s="13">
        <v>2008</v>
      </c>
      <c r="E190" s="15">
        <v>51</v>
      </c>
      <c r="F190" s="15">
        <v>51</v>
      </c>
      <c r="G190" s="9">
        <f t="shared" si="66"/>
        <v>1</v>
      </c>
      <c r="H190" s="31">
        <f t="shared" si="67"/>
        <v>1</v>
      </c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</row>
    <row r="191" spans="1:28" ht="15.75" customHeight="1">
      <c r="A191" s="8">
        <f t="shared" si="65"/>
        <v>51</v>
      </c>
      <c r="B191" s="156"/>
      <c r="C191" s="57" t="s">
        <v>162</v>
      </c>
      <c r="D191" s="13">
        <v>2012</v>
      </c>
      <c r="E191" s="39"/>
      <c r="F191" s="39"/>
      <c r="G191" s="9">
        <f t="shared" si="66"/>
        <v>0</v>
      </c>
      <c r="H191" s="31">
        <f t="shared" si="67"/>
        <v>0</v>
      </c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</row>
    <row r="192" spans="1:28" ht="15.75" customHeight="1">
      <c r="A192" s="8">
        <f t="shared" si="65"/>
        <v>51</v>
      </c>
      <c r="B192" s="157"/>
      <c r="C192" s="24" t="s">
        <v>120</v>
      </c>
      <c r="D192" s="25"/>
      <c r="E192" s="26">
        <f t="shared" ref="E192:F192" si="71">SUM(E190:E191)</f>
        <v>51</v>
      </c>
      <c r="F192" s="26">
        <f t="shared" si="71"/>
        <v>51</v>
      </c>
      <c r="G192" s="27">
        <f t="shared" si="66"/>
        <v>1</v>
      </c>
      <c r="H192" s="27">
        <f t="shared" si="67"/>
        <v>1</v>
      </c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</row>
    <row r="193" spans="1:28" ht="15.75" customHeight="1">
      <c r="A193" s="8">
        <f t="shared" si="65"/>
        <v>51</v>
      </c>
      <c r="B193" s="155">
        <v>9</v>
      </c>
      <c r="C193" s="38" t="s">
        <v>163</v>
      </c>
      <c r="D193" s="13">
        <v>2015</v>
      </c>
      <c r="E193" s="20">
        <v>60</v>
      </c>
      <c r="F193" s="20">
        <v>51</v>
      </c>
      <c r="G193" s="9">
        <f t="shared" si="66"/>
        <v>1</v>
      </c>
      <c r="H193" s="9">
        <f t="shared" si="67"/>
        <v>0.85</v>
      </c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</row>
    <row r="194" spans="1:28" ht="15.75" customHeight="1">
      <c r="A194" s="8">
        <f t="shared" si="65"/>
        <v>51</v>
      </c>
      <c r="B194" s="156"/>
      <c r="C194" s="68" t="s">
        <v>164</v>
      </c>
      <c r="D194" s="13">
        <v>2004</v>
      </c>
      <c r="E194" s="23"/>
      <c r="F194" s="23"/>
      <c r="G194" s="9">
        <f t="shared" si="66"/>
        <v>0</v>
      </c>
      <c r="H194" s="9">
        <f t="shared" si="67"/>
        <v>0</v>
      </c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</row>
    <row r="195" spans="1:28" ht="15.75" customHeight="1">
      <c r="A195" s="8">
        <f t="shared" si="65"/>
        <v>51</v>
      </c>
      <c r="B195" s="157"/>
      <c r="C195" s="24" t="s">
        <v>145</v>
      </c>
      <c r="D195" s="25"/>
      <c r="E195" s="26">
        <f t="shared" ref="E195:F195" si="72">SUM(E193:E194)</f>
        <v>60</v>
      </c>
      <c r="F195" s="26">
        <f t="shared" si="72"/>
        <v>51</v>
      </c>
      <c r="G195" s="27">
        <f t="shared" si="66"/>
        <v>1</v>
      </c>
      <c r="H195" s="27">
        <f t="shared" si="67"/>
        <v>0.85</v>
      </c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</row>
    <row r="196" spans="1:28" ht="15.75" customHeight="1">
      <c r="A196" s="8">
        <f t="shared" si="65"/>
        <v>51</v>
      </c>
      <c r="B196" s="13">
        <v>10</v>
      </c>
      <c r="C196" s="60" t="s">
        <v>165</v>
      </c>
      <c r="D196" s="37">
        <v>2015</v>
      </c>
      <c r="E196" s="15">
        <v>44</v>
      </c>
      <c r="F196" s="39">
        <v>44</v>
      </c>
      <c r="G196" s="27">
        <f t="shared" si="66"/>
        <v>0.86274509803921573</v>
      </c>
      <c r="H196" s="27">
        <f t="shared" si="67"/>
        <v>1</v>
      </c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</row>
    <row r="197" spans="1:28" ht="15.75" customHeight="1">
      <c r="A197" s="8">
        <f t="shared" si="65"/>
        <v>51</v>
      </c>
      <c r="B197" s="13">
        <v>11</v>
      </c>
      <c r="C197" s="29" t="s">
        <v>166</v>
      </c>
      <c r="D197" s="37">
        <v>2012</v>
      </c>
      <c r="E197" s="15">
        <v>47</v>
      </c>
      <c r="F197" s="15">
        <v>47</v>
      </c>
      <c r="G197" s="27">
        <f t="shared" si="66"/>
        <v>0.92156862745098034</v>
      </c>
      <c r="H197" s="27">
        <f t="shared" si="67"/>
        <v>1</v>
      </c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</row>
    <row r="198" spans="1:28" ht="15.75" customHeight="1">
      <c r="A198" s="8">
        <f t="shared" si="65"/>
        <v>51</v>
      </c>
      <c r="B198" s="155">
        <v>12</v>
      </c>
      <c r="C198" s="22" t="s">
        <v>167</v>
      </c>
      <c r="D198" s="13">
        <v>2012</v>
      </c>
      <c r="E198" s="20">
        <v>55</v>
      </c>
      <c r="F198" s="20">
        <v>51</v>
      </c>
      <c r="G198" s="9">
        <f t="shared" si="66"/>
        <v>1</v>
      </c>
      <c r="H198" s="9">
        <f t="shared" si="67"/>
        <v>0.92727272727272725</v>
      </c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</row>
    <row r="199" spans="1:28" ht="15.75" customHeight="1">
      <c r="A199" s="8">
        <f t="shared" si="65"/>
        <v>51</v>
      </c>
      <c r="B199" s="156"/>
      <c r="C199" s="22" t="s">
        <v>168</v>
      </c>
      <c r="D199" s="13">
        <v>2017</v>
      </c>
      <c r="E199" s="23"/>
      <c r="F199" s="23"/>
      <c r="G199" s="9">
        <f t="shared" si="66"/>
        <v>0</v>
      </c>
      <c r="H199" s="9">
        <f t="shared" si="67"/>
        <v>0</v>
      </c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</row>
    <row r="200" spans="1:28" ht="15.75" customHeight="1">
      <c r="A200" s="8">
        <f t="shared" si="65"/>
        <v>51</v>
      </c>
      <c r="B200" s="156"/>
      <c r="C200" s="69" t="s">
        <v>169</v>
      </c>
      <c r="D200" s="13">
        <v>2017</v>
      </c>
      <c r="E200" s="20">
        <v>58</v>
      </c>
      <c r="F200" s="20">
        <v>51</v>
      </c>
      <c r="G200" s="9">
        <f t="shared" si="66"/>
        <v>1</v>
      </c>
      <c r="H200" s="9">
        <f t="shared" si="67"/>
        <v>0.87931034482758619</v>
      </c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</row>
    <row r="201" spans="1:28" ht="15.75" customHeight="1">
      <c r="A201" s="8">
        <f t="shared" si="65"/>
        <v>51</v>
      </c>
      <c r="B201" s="157"/>
      <c r="C201" s="76" t="s">
        <v>112</v>
      </c>
      <c r="D201" s="66"/>
      <c r="E201" s="26">
        <f t="shared" ref="E201:F201" si="73">SUM(E198:E200)</f>
        <v>113</v>
      </c>
      <c r="F201" s="26">
        <f t="shared" si="73"/>
        <v>102</v>
      </c>
      <c r="G201" s="27">
        <f t="shared" si="66"/>
        <v>1</v>
      </c>
      <c r="H201" s="27">
        <f t="shared" si="67"/>
        <v>0.90265486725663713</v>
      </c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</row>
    <row r="202" spans="1:28" ht="15.75" customHeight="1">
      <c r="A202" s="8">
        <f t="shared" si="65"/>
        <v>51</v>
      </c>
      <c r="B202" s="155">
        <v>13</v>
      </c>
      <c r="C202" s="38" t="s">
        <v>170</v>
      </c>
      <c r="D202" s="13">
        <v>2012</v>
      </c>
      <c r="E202" s="20">
        <v>46</v>
      </c>
      <c r="F202" s="20">
        <v>46</v>
      </c>
      <c r="G202" s="9">
        <f t="shared" si="66"/>
        <v>0.90196078431372551</v>
      </c>
      <c r="H202" s="9">
        <f t="shared" si="67"/>
        <v>1</v>
      </c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</row>
    <row r="203" spans="1:28" ht="15.75" customHeight="1">
      <c r="A203" s="8">
        <f t="shared" si="65"/>
        <v>51</v>
      </c>
      <c r="B203" s="156"/>
      <c r="C203" s="38" t="s">
        <v>171</v>
      </c>
      <c r="D203" s="13">
        <v>2012</v>
      </c>
      <c r="E203" s="23">
        <v>28</v>
      </c>
      <c r="F203" s="23">
        <v>23</v>
      </c>
      <c r="G203" s="9">
        <f t="shared" si="66"/>
        <v>0.5490196078431373</v>
      </c>
      <c r="H203" s="9">
        <f t="shared" si="67"/>
        <v>0.8214285714285714</v>
      </c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</row>
    <row r="204" spans="1:28" ht="15.75" customHeight="1">
      <c r="A204" s="8">
        <f t="shared" si="65"/>
        <v>51</v>
      </c>
      <c r="B204" s="157"/>
      <c r="C204" s="76" t="s">
        <v>172</v>
      </c>
      <c r="D204" s="56">
        <v>2003</v>
      </c>
      <c r="E204" s="26">
        <f t="shared" ref="E204:F204" si="74">E202+E203</f>
        <v>74</v>
      </c>
      <c r="F204" s="26">
        <f t="shared" si="74"/>
        <v>69</v>
      </c>
      <c r="G204" s="27">
        <f t="shared" si="66"/>
        <v>1</v>
      </c>
      <c r="H204" s="27">
        <f t="shared" si="67"/>
        <v>0.93243243243243246</v>
      </c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</row>
    <row r="205" spans="1:28" ht="15.75" customHeight="1">
      <c r="A205" s="8">
        <f t="shared" si="65"/>
        <v>51</v>
      </c>
      <c r="B205" s="13">
        <v>14</v>
      </c>
      <c r="C205" s="76" t="s">
        <v>173</v>
      </c>
      <c r="D205" s="49">
        <v>2010</v>
      </c>
      <c r="E205" s="20">
        <v>38</v>
      </c>
      <c r="F205" s="23">
        <v>38</v>
      </c>
      <c r="G205" s="27">
        <f t="shared" si="66"/>
        <v>0.74509803921568629</v>
      </c>
      <c r="H205" s="27">
        <f t="shared" si="67"/>
        <v>1</v>
      </c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</row>
    <row r="206" spans="1:28" ht="15.75" customHeight="1">
      <c r="A206" s="8">
        <f t="shared" si="65"/>
        <v>51</v>
      </c>
      <c r="B206" s="13">
        <v>15</v>
      </c>
      <c r="C206" s="24" t="s">
        <v>174</v>
      </c>
      <c r="D206" s="37">
        <v>2012</v>
      </c>
      <c r="E206" s="39">
        <v>24</v>
      </c>
      <c r="F206" s="39">
        <v>24</v>
      </c>
      <c r="G206" s="27">
        <f t="shared" si="66"/>
        <v>0.47058823529411764</v>
      </c>
      <c r="H206" s="27">
        <f t="shared" si="67"/>
        <v>1</v>
      </c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</row>
    <row r="207" spans="1:28" ht="15.75" customHeight="1">
      <c r="A207" s="8">
        <f t="shared" si="65"/>
        <v>51</v>
      </c>
      <c r="B207" s="155">
        <v>16</v>
      </c>
      <c r="C207" s="22" t="s">
        <v>124</v>
      </c>
      <c r="D207" s="17">
        <v>2015</v>
      </c>
      <c r="E207" s="23"/>
      <c r="F207" s="23"/>
      <c r="G207" s="9">
        <f t="shared" si="66"/>
        <v>0</v>
      </c>
      <c r="H207" s="9">
        <f t="shared" si="67"/>
        <v>0</v>
      </c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</row>
    <row r="208" spans="1:28" ht="15.75" customHeight="1">
      <c r="A208" s="8">
        <f t="shared" si="65"/>
        <v>51</v>
      </c>
      <c r="B208" s="156"/>
      <c r="C208" s="22" t="s">
        <v>150</v>
      </c>
      <c r="D208" s="17">
        <v>2020</v>
      </c>
      <c r="E208" s="20">
        <v>42</v>
      </c>
      <c r="F208" s="20">
        <v>42</v>
      </c>
      <c r="G208" s="9">
        <f t="shared" si="66"/>
        <v>0.82352941176470584</v>
      </c>
      <c r="H208" s="9">
        <f t="shared" si="67"/>
        <v>1</v>
      </c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</row>
    <row r="209" spans="1:28" ht="15.75" customHeight="1">
      <c r="A209" s="8">
        <f t="shared" si="65"/>
        <v>51</v>
      </c>
      <c r="B209" s="156"/>
      <c r="C209" s="22" t="s">
        <v>126</v>
      </c>
      <c r="D209" s="17">
        <v>2015</v>
      </c>
      <c r="E209" s="23"/>
      <c r="F209" s="23"/>
      <c r="G209" s="9">
        <f t="shared" si="66"/>
        <v>0</v>
      </c>
      <c r="H209" s="9">
        <f t="shared" si="67"/>
        <v>0</v>
      </c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</row>
    <row r="210" spans="1:28" ht="15.75" customHeight="1">
      <c r="A210" s="8">
        <f t="shared" si="65"/>
        <v>51</v>
      </c>
      <c r="B210" s="157"/>
      <c r="C210" s="24" t="s">
        <v>127</v>
      </c>
      <c r="D210" s="56"/>
      <c r="E210" s="26">
        <f t="shared" ref="E210:F210" si="75">SUM(E207:E209)</f>
        <v>42</v>
      </c>
      <c r="F210" s="26">
        <f t="shared" si="75"/>
        <v>42</v>
      </c>
      <c r="G210" s="27">
        <f t="shared" si="66"/>
        <v>0.82352941176470584</v>
      </c>
      <c r="H210" s="27">
        <f t="shared" si="67"/>
        <v>1</v>
      </c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</row>
    <row r="211" spans="1:28" ht="15.75" customHeight="1">
      <c r="A211" s="44">
        <f t="shared" si="65"/>
        <v>51</v>
      </c>
      <c r="B211" s="77"/>
      <c r="C211" s="42" t="s">
        <v>175</v>
      </c>
      <c r="D211" s="78"/>
      <c r="E211" s="44">
        <f t="shared" ref="E211:F211" si="76">SUM(E179,E180,E181,E184,E187,E188,E189,E192,E195,E196,E197,E201,E204,E205,E206,E210)</f>
        <v>860</v>
      </c>
      <c r="F211" s="44">
        <f t="shared" si="76"/>
        <v>805</v>
      </c>
      <c r="G211" s="45">
        <f>SUM(G179,G180,G181,G184,G187,G188,G189,G192,G195,G196,G197,G201,G204,G205,G206,G210)/16</f>
        <v>0.91053921568627472</v>
      </c>
      <c r="H211" s="45">
        <f t="shared" si="67"/>
        <v>0.93604651162790697</v>
      </c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</row>
    <row r="212" spans="1:28" ht="15.75" customHeight="1">
      <c r="A212" s="79">
        <f>SUM(A211,A174,A143,A113,A95)</f>
        <v>318</v>
      </c>
      <c r="B212" s="80"/>
      <c r="C212" s="81" t="s">
        <v>176</v>
      </c>
      <c r="D212" s="82"/>
      <c r="E212" s="79">
        <f t="shared" ref="E212:F212" si="77">SUM(E211,E174,E143,E113,E95)</f>
        <v>3910</v>
      </c>
      <c r="F212" s="79">
        <f t="shared" si="77"/>
        <v>3752</v>
      </c>
      <c r="G212" s="83">
        <f>SUM(G211,G174,G143,G113,G95)/5</f>
        <v>0.8456193297575556</v>
      </c>
      <c r="H212" s="83">
        <f t="shared" si="67"/>
        <v>0.95959079283887472</v>
      </c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</row>
    <row r="213" spans="1:28" ht="15.75" customHeight="1">
      <c r="A213" s="15">
        <v>36</v>
      </c>
      <c r="B213" s="13"/>
      <c r="C213" s="8" t="s">
        <v>177</v>
      </c>
      <c r="D213" s="17"/>
      <c r="E213" s="17"/>
      <c r="F213" s="17"/>
      <c r="G213" s="9"/>
      <c r="H213" s="9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</row>
    <row r="214" spans="1:28" ht="15.75" customHeight="1">
      <c r="A214" s="8">
        <f t="shared" ref="A214:A239" si="78">A213</f>
        <v>36</v>
      </c>
      <c r="B214" s="155">
        <v>1</v>
      </c>
      <c r="C214" s="22" t="s">
        <v>178</v>
      </c>
      <c r="D214" s="17">
        <v>2013</v>
      </c>
      <c r="E214" s="23">
        <v>36</v>
      </c>
      <c r="F214" s="20">
        <v>36</v>
      </c>
      <c r="G214" s="31">
        <f t="shared" ref="G214:G238" si="79">IF(NOT(TRUNC(A214)=A214),"Ошибка в наборе",MIN(E214/A214,1))</f>
        <v>1</v>
      </c>
      <c r="H214" s="31">
        <f t="shared" ref="H214:H267" si="80">IF(ISERR(F214/E214),0,IF(ABS(F214)&gt;ABS(E214),"проверь поле F",MIN(ABS(F214/E214),1)))</f>
        <v>1</v>
      </c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</row>
    <row r="215" spans="1:28" ht="15.75" customHeight="1">
      <c r="A215" s="8">
        <f t="shared" si="78"/>
        <v>36</v>
      </c>
      <c r="B215" s="156"/>
      <c r="C215" s="22" t="s">
        <v>179</v>
      </c>
      <c r="D215" s="17">
        <v>2013</v>
      </c>
      <c r="E215" s="23"/>
      <c r="F215" s="23"/>
      <c r="G215" s="31">
        <f t="shared" si="79"/>
        <v>0</v>
      </c>
      <c r="H215" s="31">
        <f t="shared" si="80"/>
        <v>0</v>
      </c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</row>
    <row r="216" spans="1:28" ht="15.75" customHeight="1">
      <c r="A216" s="8">
        <f t="shared" si="78"/>
        <v>36</v>
      </c>
      <c r="B216" s="157"/>
      <c r="C216" s="24" t="s">
        <v>180</v>
      </c>
      <c r="D216" s="66"/>
      <c r="E216" s="26">
        <f t="shared" ref="E216:F216" si="81">SUM(E214:E215)</f>
        <v>36</v>
      </c>
      <c r="F216" s="26">
        <f t="shared" si="81"/>
        <v>36</v>
      </c>
      <c r="G216" s="27">
        <f t="shared" si="79"/>
        <v>1</v>
      </c>
      <c r="H216" s="27">
        <f t="shared" si="80"/>
        <v>1</v>
      </c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</row>
    <row r="217" spans="1:28" ht="15.75" customHeight="1">
      <c r="A217" s="8">
        <f t="shared" si="78"/>
        <v>36</v>
      </c>
      <c r="B217" s="13">
        <v>2</v>
      </c>
      <c r="C217" s="24" t="s">
        <v>181</v>
      </c>
      <c r="D217" s="37">
        <v>2013</v>
      </c>
      <c r="E217" s="15">
        <v>44</v>
      </c>
      <c r="F217" s="15">
        <v>36</v>
      </c>
      <c r="G217" s="27">
        <f t="shared" si="79"/>
        <v>1</v>
      </c>
      <c r="H217" s="27">
        <f t="shared" si="80"/>
        <v>0.81818181818181823</v>
      </c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</row>
    <row r="218" spans="1:28" ht="15.75" customHeight="1">
      <c r="A218" s="8">
        <f t="shared" si="78"/>
        <v>36</v>
      </c>
      <c r="B218" s="13">
        <v>3</v>
      </c>
      <c r="C218" s="24" t="s">
        <v>182</v>
      </c>
      <c r="D218" s="49">
        <v>2009</v>
      </c>
      <c r="E218" s="15">
        <v>31</v>
      </c>
      <c r="F218" s="15">
        <v>31</v>
      </c>
      <c r="G218" s="27">
        <f t="shared" si="79"/>
        <v>0.86111111111111116</v>
      </c>
      <c r="H218" s="27">
        <f t="shared" si="80"/>
        <v>1</v>
      </c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</row>
    <row r="219" spans="1:28" ht="15.75" customHeight="1">
      <c r="A219" s="8">
        <f t="shared" si="78"/>
        <v>36</v>
      </c>
      <c r="B219" s="13">
        <v>4</v>
      </c>
      <c r="C219" s="24" t="s">
        <v>183</v>
      </c>
      <c r="D219" s="37">
        <v>2012</v>
      </c>
      <c r="E219" s="15">
        <v>47</v>
      </c>
      <c r="F219" s="15">
        <v>36</v>
      </c>
      <c r="G219" s="27">
        <f t="shared" si="79"/>
        <v>1</v>
      </c>
      <c r="H219" s="27">
        <f t="shared" si="80"/>
        <v>0.76595744680851063</v>
      </c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</row>
    <row r="220" spans="1:28" ht="15.75" customHeight="1">
      <c r="A220" s="8">
        <f t="shared" si="78"/>
        <v>36</v>
      </c>
      <c r="B220" s="155">
        <v>5</v>
      </c>
      <c r="C220" s="30" t="s">
        <v>184</v>
      </c>
      <c r="D220" s="13">
        <v>2012</v>
      </c>
      <c r="E220" s="15">
        <v>27</v>
      </c>
      <c r="F220" s="15">
        <v>27</v>
      </c>
      <c r="G220" s="31">
        <f t="shared" si="79"/>
        <v>0.75</v>
      </c>
      <c r="H220" s="31">
        <f t="shared" si="80"/>
        <v>1</v>
      </c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</row>
    <row r="221" spans="1:28" ht="15.75" customHeight="1">
      <c r="A221" s="8">
        <f t="shared" si="78"/>
        <v>36</v>
      </c>
      <c r="B221" s="156"/>
      <c r="C221" s="30" t="s">
        <v>185</v>
      </c>
      <c r="D221" s="13">
        <v>2021</v>
      </c>
      <c r="E221" s="39"/>
      <c r="F221" s="39"/>
      <c r="G221" s="31">
        <f t="shared" si="79"/>
        <v>0</v>
      </c>
      <c r="H221" s="31">
        <f t="shared" si="80"/>
        <v>0</v>
      </c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</row>
    <row r="222" spans="1:28" ht="15.75" customHeight="1">
      <c r="A222" s="8">
        <f t="shared" si="78"/>
        <v>36</v>
      </c>
      <c r="B222" s="156"/>
      <c r="C222" s="30" t="s">
        <v>186</v>
      </c>
      <c r="D222" s="13" t="s">
        <v>108</v>
      </c>
      <c r="E222" s="39"/>
      <c r="F222" s="39"/>
      <c r="G222" s="31">
        <f t="shared" si="79"/>
        <v>0</v>
      </c>
      <c r="H222" s="31">
        <f t="shared" si="80"/>
        <v>0</v>
      </c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</row>
    <row r="223" spans="1:28" ht="15.75" customHeight="1">
      <c r="A223" s="8">
        <f t="shared" si="78"/>
        <v>36</v>
      </c>
      <c r="B223" s="157"/>
      <c r="C223" s="29" t="s">
        <v>109</v>
      </c>
      <c r="D223" s="25"/>
      <c r="E223" s="26">
        <f t="shared" ref="E223:F223" si="82">SUM(E220:E222)</f>
        <v>27</v>
      </c>
      <c r="F223" s="26">
        <f t="shared" si="82"/>
        <v>27</v>
      </c>
      <c r="G223" s="27">
        <f t="shared" si="79"/>
        <v>0.75</v>
      </c>
      <c r="H223" s="27">
        <f t="shared" si="80"/>
        <v>1</v>
      </c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</row>
    <row r="224" spans="1:28" ht="15.75" customHeight="1">
      <c r="A224" s="8">
        <f t="shared" si="78"/>
        <v>36</v>
      </c>
      <c r="B224" s="155">
        <v>6</v>
      </c>
      <c r="C224" s="22" t="s">
        <v>187</v>
      </c>
      <c r="D224" s="13">
        <v>2009</v>
      </c>
      <c r="E224" s="20">
        <v>32</v>
      </c>
      <c r="F224" s="20">
        <v>32</v>
      </c>
      <c r="G224" s="31">
        <f t="shared" si="79"/>
        <v>0.88888888888888884</v>
      </c>
      <c r="H224" s="9">
        <f t="shared" si="80"/>
        <v>1</v>
      </c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</row>
    <row r="225" spans="1:28" ht="15.75" customHeight="1">
      <c r="A225" s="8">
        <f t="shared" si="78"/>
        <v>36</v>
      </c>
      <c r="B225" s="156"/>
      <c r="C225" s="22" t="s">
        <v>188</v>
      </c>
      <c r="D225" s="13">
        <v>2003</v>
      </c>
      <c r="E225" s="23"/>
      <c r="F225" s="23"/>
      <c r="G225" s="31">
        <f t="shared" si="79"/>
        <v>0</v>
      </c>
      <c r="H225" s="9">
        <f t="shared" si="80"/>
        <v>0</v>
      </c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</row>
    <row r="226" spans="1:28" ht="15.75" customHeight="1">
      <c r="A226" s="8">
        <f t="shared" si="78"/>
        <v>36</v>
      </c>
      <c r="B226" s="157"/>
      <c r="C226" s="24" t="s">
        <v>115</v>
      </c>
      <c r="D226" s="66"/>
      <c r="E226" s="26">
        <f t="shared" ref="E226:F226" si="83">SUM(E224:E225)</f>
        <v>32</v>
      </c>
      <c r="F226" s="26">
        <f t="shared" si="83"/>
        <v>32</v>
      </c>
      <c r="G226" s="27">
        <f t="shared" si="79"/>
        <v>0.88888888888888884</v>
      </c>
      <c r="H226" s="27">
        <f t="shared" si="80"/>
        <v>1</v>
      </c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</row>
    <row r="227" spans="1:28" ht="15.75" customHeight="1">
      <c r="A227" s="8">
        <f t="shared" si="78"/>
        <v>36</v>
      </c>
      <c r="B227" s="13">
        <v>7</v>
      </c>
      <c r="C227" s="24" t="s">
        <v>189</v>
      </c>
      <c r="D227" s="49">
        <v>2009</v>
      </c>
      <c r="E227" s="15">
        <v>47</v>
      </c>
      <c r="F227" s="15">
        <v>36</v>
      </c>
      <c r="G227" s="27">
        <f t="shared" si="79"/>
        <v>1</v>
      </c>
      <c r="H227" s="27">
        <f t="shared" si="80"/>
        <v>0.76595744680851063</v>
      </c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</row>
    <row r="228" spans="1:28" ht="15.75" customHeight="1">
      <c r="A228" s="8">
        <f t="shared" si="78"/>
        <v>36</v>
      </c>
      <c r="B228" s="13">
        <v>8</v>
      </c>
      <c r="C228" s="29" t="s">
        <v>190</v>
      </c>
      <c r="D228" s="37">
        <v>2008</v>
      </c>
      <c r="E228" s="15">
        <v>25</v>
      </c>
      <c r="F228" s="15">
        <v>25</v>
      </c>
      <c r="G228" s="27">
        <f t="shared" si="79"/>
        <v>0.69444444444444442</v>
      </c>
      <c r="H228" s="27">
        <f t="shared" si="80"/>
        <v>1</v>
      </c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</row>
    <row r="229" spans="1:28" ht="15.75" customHeight="1">
      <c r="A229" s="8">
        <f t="shared" si="78"/>
        <v>36</v>
      </c>
      <c r="B229" s="155">
        <v>9</v>
      </c>
      <c r="C229" s="38" t="s">
        <v>191</v>
      </c>
      <c r="D229" s="37">
        <v>2008</v>
      </c>
      <c r="E229" s="20">
        <v>27</v>
      </c>
      <c r="F229" s="20">
        <v>27</v>
      </c>
      <c r="G229" s="31">
        <f t="shared" si="79"/>
        <v>0.75</v>
      </c>
      <c r="H229" s="31">
        <f t="shared" si="80"/>
        <v>1</v>
      </c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</row>
    <row r="230" spans="1:28" ht="15.75" customHeight="1">
      <c r="A230" s="8">
        <f t="shared" si="78"/>
        <v>36</v>
      </c>
      <c r="B230" s="156"/>
      <c r="C230" s="22" t="s">
        <v>192</v>
      </c>
      <c r="D230" s="13">
        <v>2004</v>
      </c>
      <c r="E230" s="23"/>
      <c r="F230" s="23"/>
      <c r="G230" s="31">
        <f t="shared" si="79"/>
        <v>0</v>
      </c>
      <c r="H230" s="31">
        <f t="shared" si="80"/>
        <v>0</v>
      </c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</row>
    <row r="231" spans="1:28" ht="15.75" customHeight="1">
      <c r="A231" s="8">
        <f t="shared" si="78"/>
        <v>36</v>
      </c>
      <c r="B231" s="157"/>
      <c r="C231" s="24" t="s">
        <v>145</v>
      </c>
      <c r="D231" s="84"/>
      <c r="E231" s="26">
        <f t="shared" ref="E231:F231" si="84">SUM(E229:E230)</f>
        <v>27</v>
      </c>
      <c r="F231" s="26">
        <f t="shared" si="84"/>
        <v>27</v>
      </c>
      <c r="G231" s="27">
        <f t="shared" si="79"/>
        <v>0.75</v>
      </c>
      <c r="H231" s="27">
        <f t="shared" si="80"/>
        <v>1</v>
      </c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</row>
    <row r="232" spans="1:28" ht="15.75" customHeight="1">
      <c r="A232" s="8">
        <f t="shared" si="78"/>
        <v>36</v>
      </c>
      <c r="B232" s="13">
        <v>10</v>
      </c>
      <c r="C232" s="60" t="s">
        <v>193</v>
      </c>
      <c r="D232" s="37">
        <v>2008</v>
      </c>
      <c r="E232" s="15">
        <v>34</v>
      </c>
      <c r="F232" s="15">
        <v>34</v>
      </c>
      <c r="G232" s="27">
        <f t="shared" si="79"/>
        <v>0.94444444444444442</v>
      </c>
      <c r="H232" s="27">
        <f t="shared" si="80"/>
        <v>1</v>
      </c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</row>
    <row r="233" spans="1:28" ht="26.25" customHeight="1">
      <c r="A233" s="8">
        <f t="shared" si="78"/>
        <v>36</v>
      </c>
      <c r="B233" s="13">
        <v>11</v>
      </c>
      <c r="C233" s="29" t="s">
        <v>194</v>
      </c>
      <c r="D233" s="37">
        <v>2011</v>
      </c>
      <c r="E233" s="39">
        <v>39</v>
      </c>
      <c r="F233" s="39">
        <v>25</v>
      </c>
      <c r="G233" s="27">
        <f t="shared" si="79"/>
        <v>1</v>
      </c>
      <c r="H233" s="27">
        <f t="shared" si="80"/>
        <v>0.64102564102564108</v>
      </c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</row>
    <row r="234" spans="1:28" ht="15.75" customHeight="1">
      <c r="A234" s="8">
        <f t="shared" si="78"/>
        <v>36</v>
      </c>
      <c r="B234" s="13">
        <v>12</v>
      </c>
      <c r="C234" s="29" t="s">
        <v>173</v>
      </c>
      <c r="D234" s="49">
        <v>2012</v>
      </c>
      <c r="E234" s="15">
        <v>37</v>
      </c>
      <c r="F234" s="15">
        <v>36</v>
      </c>
      <c r="G234" s="27">
        <f t="shared" si="79"/>
        <v>1</v>
      </c>
      <c r="H234" s="27">
        <f t="shared" si="80"/>
        <v>0.97297297297297303</v>
      </c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</row>
    <row r="235" spans="1:28" ht="27" customHeight="1">
      <c r="A235" s="8">
        <f t="shared" si="78"/>
        <v>36</v>
      </c>
      <c r="B235" s="13">
        <v>13</v>
      </c>
      <c r="C235" s="29" t="s">
        <v>195</v>
      </c>
      <c r="D235" s="49">
        <v>2004</v>
      </c>
      <c r="E235" s="39"/>
      <c r="F235" s="39"/>
      <c r="G235" s="27">
        <f t="shared" si="79"/>
        <v>0</v>
      </c>
      <c r="H235" s="27">
        <f t="shared" si="80"/>
        <v>0</v>
      </c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</row>
    <row r="236" spans="1:28" ht="15.75" customHeight="1">
      <c r="A236" s="8">
        <f t="shared" si="78"/>
        <v>36</v>
      </c>
      <c r="B236" s="155">
        <v>14</v>
      </c>
      <c r="C236" s="22" t="s">
        <v>196</v>
      </c>
      <c r="D236" s="13">
        <v>2012</v>
      </c>
      <c r="E236" s="20">
        <v>31</v>
      </c>
      <c r="F236" s="20">
        <v>31</v>
      </c>
      <c r="G236" s="31">
        <f t="shared" si="79"/>
        <v>0.86111111111111116</v>
      </c>
      <c r="H236" s="9">
        <f t="shared" si="80"/>
        <v>1</v>
      </c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</row>
    <row r="237" spans="1:28" ht="26.25" customHeight="1">
      <c r="A237" s="8">
        <f t="shared" si="78"/>
        <v>36</v>
      </c>
      <c r="B237" s="156"/>
      <c r="C237" s="22" t="s">
        <v>197</v>
      </c>
      <c r="D237" s="13">
        <v>2012</v>
      </c>
      <c r="E237" s="20">
        <v>18</v>
      </c>
      <c r="F237" s="20">
        <v>18</v>
      </c>
      <c r="G237" s="31">
        <f t="shared" si="79"/>
        <v>0.5</v>
      </c>
      <c r="H237" s="9">
        <f t="shared" si="80"/>
        <v>1</v>
      </c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</row>
    <row r="238" spans="1:28" ht="15.75" customHeight="1">
      <c r="A238" s="8">
        <f t="shared" si="78"/>
        <v>36</v>
      </c>
      <c r="B238" s="157"/>
      <c r="C238" s="24" t="s">
        <v>112</v>
      </c>
      <c r="D238" s="25"/>
      <c r="E238" s="26">
        <f t="shared" ref="E238:F238" si="85">SUM(E236:E237)</f>
        <v>49</v>
      </c>
      <c r="F238" s="26">
        <f t="shared" si="85"/>
        <v>49</v>
      </c>
      <c r="G238" s="27">
        <f t="shared" si="79"/>
        <v>1</v>
      </c>
      <c r="H238" s="27">
        <f t="shared" si="80"/>
        <v>1</v>
      </c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</row>
    <row r="239" spans="1:28" ht="15.75" customHeight="1">
      <c r="A239" s="44">
        <f t="shared" si="78"/>
        <v>36</v>
      </c>
      <c r="B239" s="58"/>
      <c r="C239" s="44" t="s">
        <v>198</v>
      </c>
      <c r="D239" s="58"/>
      <c r="E239" s="44">
        <f t="shared" ref="E239:F239" si="86">SUM(E216,E217,E218,E219,E223,E226,E227,E228,E231,E232,E233,E234,E235,E238)</f>
        <v>475</v>
      </c>
      <c r="F239" s="44">
        <f t="shared" si="86"/>
        <v>430</v>
      </c>
      <c r="G239" s="45">
        <f>SUM(G216,G217,G218,G219,G223,G226,G227,G228,G231,G232,G233,G234,G235,G238)/14</f>
        <v>0.84920634920634919</v>
      </c>
      <c r="H239" s="45">
        <f t="shared" si="80"/>
        <v>0.90526315789473688</v>
      </c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</row>
    <row r="240" spans="1:28" ht="15.75" customHeight="1">
      <c r="A240" s="15">
        <v>21</v>
      </c>
      <c r="B240" s="13"/>
      <c r="C240" s="8" t="s">
        <v>199</v>
      </c>
      <c r="D240" s="17"/>
      <c r="E240" s="17"/>
      <c r="F240" s="17"/>
      <c r="G240" s="9"/>
      <c r="H240" s="9">
        <f t="shared" si="80"/>
        <v>0</v>
      </c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</row>
    <row r="241" spans="1:28" ht="24" customHeight="1">
      <c r="A241" s="8">
        <f t="shared" ref="A241:A265" si="87">A240</f>
        <v>21</v>
      </c>
      <c r="B241" s="155">
        <v>1</v>
      </c>
      <c r="C241" s="22" t="s">
        <v>288</v>
      </c>
      <c r="D241" s="17">
        <v>2013</v>
      </c>
      <c r="E241" s="20">
        <v>23</v>
      </c>
      <c r="F241" s="20">
        <v>21</v>
      </c>
      <c r="G241" s="9">
        <f t="shared" ref="G241:G264" si="88">IF(NOT(TRUNC(A241)=A241),"Ошибка в наборе",MIN(E241/A241,1))</f>
        <v>1</v>
      </c>
      <c r="H241" s="9">
        <f t="shared" si="80"/>
        <v>0.91304347826086951</v>
      </c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</row>
    <row r="242" spans="1:28" ht="15.75" customHeight="1">
      <c r="A242" s="8">
        <f t="shared" si="87"/>
        <v>21</v>
      </c>
      <c r="B242" s="156"/>
      <c r="C242" s="22" t="s">
        <v>200</v>
      </c>
      <c r="D242" s="17">
        <v>2012</v>
      </c>
      <c r="E242" s="23"/>
      <c r="F242" s="23"/>
      <c r="G242" s="9">
        <f t="shared" si="88"/>
        <v>0</v>
      </c>
      <c r="H242" s="9">
        <f t="shared" si="80"/>
        <v>0</v>
      </c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</row>
    <row r="243" spans="1:28" ht="15.75" customHeight="1">
      <c r="A243" s="8">
        <f t="shared" si="87"/>
        <v>21</v>
      </c>
      <c r="B243" s="157"/>
      <c r="C243" s="24" t="s">
        <v>201</v>
      </c>
      <c r="D243" s="56"/>
      <c r="E243" s="26">
        <f t="shared" ref="E243:F243" si="89">SUM(E241:E242)</f>
        <v>23</v>
      </c>
      <c r="F243" s="26">
        <f t="shared" si="89"/>
        <v>21</v>
      </c>
      <c r="G243" s="27">
        <f t="shared" si="88"/>
        <v>1</v>
      </c>
      <c r="H243" s="27">
        <f t="shared" si="80"/>
        <v>0.91304347826086951</v>
      </c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</row>
    <row r="244" spans="1:28" ht="15.75" customHeight="1">
      <c r="A244" s="8">
        <f t="shared" si="87"/>
        <v>21</v>
      </c>
      <c r="B244" s="13">
        <v>2</v>
      </c>
      <c r="C244" s="24" t="s">
        <v>202</v>
      </c>
      <c r="D244" s="49">
        <v>2013</v>
      </c>
      <c r="E244" s="15">
        <v>32</v>
      </c>
      <c r="F244" s="15">
        <v>21</v>
      </c>
      <c r="G244" s="27">
        <f t="shared" si="88"/>
        <v>1</v>
      </c>
      <c r="H244" s="27">
        <f t="shared" si="80"/>
        <v>0.65625</v>
      </c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</row>
    <row r="245" spans="1:28" ht="15.75" customHeight="1">
      <c r="A245" s="8">
        <f t="shared" si="87"/>
        <v>21</v>
      </c>
      <c r="B245" s="13">
        <v>3</v>
      </c>
      <c r="C245" s="24" t="s">
        <v>203</v>
      </c>
      <c r="D245" s="37">
        <v>2012</v>
      </c>
      <c r="E245" s="39">
        <v>46</v>
      </c>
      <c r="F245" s="15">
        <v>21</v>
      </c>
      <c r="G245" s="27">
        <f t="shared" si="88"/>
        <v>1</v>
      </c>
      <c r="H245" s="27">
        <f t="shared" si="80"/>
        <v>0.45652173913043476</v>
      </c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</row>
    <row r="246" spans="1:28" ht="15.75" customHeight="1">
      <c r="A246" s="8">
        <f t="shared" si="87"/>
        <v>21</v>
      </c>
      <c r="B246" s="13">
        <v>4</v>
      </c>
      <c r="C246" s="29" t="s">
        <v>204</v>
      </c>
      <c r="D246" s="37">
        <v>2013</v>
      </c>
      <c r="E246" s="20">
        <v>31</v>
      </c>
      <c r="F246" s="20">
        <v>21</v>
      </c>
      <c r="G246" s="27">
        <f t="shared" si="88"/>
        <v>1</v>
      </c>
      <c r="H246" s="27">
        <f t="shared" si="80"/>
        <v>0.67741935483870963</v>
      </c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</row>
    <row r="247" spans="1:28" ht="15.75" customHeight="1">
      <c r="A247" s="8">
        <f t="shared" si="87"/>
        <v>21</v>
      </c>
      <c r="B247" s="155">
        <v>5</v>
      </c>
      <c r="C247" s="38" t="s">
        <v>205</v>
      </c>
      <c r="D247" s="13">
        <v>2012</v>
      </c>
      <c r="E247" s="20">
        <v>13</v>
      </c>
      <c r="F247" s="20">
        <v>13</v>
      </c>
      <c r="G247" s="9">
        <f t="shared" si="88"/>
        <v>0.61904761904761907</v>
      </c>
      <c r="H247" s="9">
        <f t="shared" si="80"/>
        <v>1</v>
      </c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</row>
    <row r="248" spans="1:28" ht="15.75" customHeight="1">
      <c r="A248" s="8">
        <f t="shared" si="87"/>
        <v>21</v>
      </c>
      <c r="B248" s="156"/>
      <c r="C248" s="22" t="s">
        <v>206</v>
      </c>
      <c r="D248" s="17" t="s">
        <v>108</v>
      </c>
      <c r="E248" s="23"/>
      <c r="F248" s="23"/>
      <c r="G248" s="9">
        <f t="shared" si="88"/>
        <v>0</v>
      </c>
      <c r="H248" s="9">
        <f t="shared" si="80"/>
        <v>0</v>
      </c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</row>
    <row r="249" spans="1:28" ht="15.75" customHeight="1">
      <c r="A249" s="8">
        <f t="shared" si="87"/>
        <v>21</v>
      </c>
      <c r="B249" s="157"/>
      <c r="C249" s="24" t="s">
        <v>109</v>
      </c>
      <c r="D249" s="56"/>
      <c r="E249" s="26">
        <f t="shared" ref="E249:F249" si="90">SUM(E247:E248)</f>
        <v>13</v>
      </c>
      <c r="F249" s="26">
        <f t="shared" si="90"/>
        <v>13</v>
      </c>
      <c r="G249" s="27">
        <f t="shared" si="88"/>
        <v>0.61904761904761907</v>
      </c>
      <c r="H249" s="27">
        <f t="shared" si="80"/>
        <v>1</v>
      </c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</row>
    <row r="250" spans="1:28" ht="15.75" customHeight="1">
      <c r="A250" s="8">
        <f t="shared" si="87"/>
        <v>21</v>
      </c>
      <c r="B250" s="155">
        <v>6</v>
      </c>
      <c r="C250" s="22" t="s">
        <v>207</v>
      </c>
      <c r="D250" s="13">
        <v>2013</v>
      </c>
      <c r="E250" s="20">
        <v>42</v>
      </c>
      <c r="F250" s="20">
        <v>21</v>
      </c>
      <c r="G250" s="9">
        <f t="shared" si="88"/>
        <v>1</v>
      </c>
      <c r="H250" s="9">
        <f t="shared" si="80"/>
        <v>0.5</v>
      </c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</row>
    <row r="251" spans="1:28" ht="15.75" customHeight="1">
      <c r="A251" s="8">
        <f t="shared" si="87"/>
        <v>21</v>
      </c>
      <c r="B251" s="156"/>
      <c r="C251" s="68" t="s">
        <v>208</v>
      </c>
      <c r="D251" s="17">
        <v>2009</v>
      </c>
      <c r="E251" s="23"/>
      <c r="F251" s="23"/>
      <c r="G251" s="9">
        <f t="shared" si="88"/>
        <v>0</v>
      </c>
      <c r="H251" s="9">
        <f t="shared" si="80"/>
        <v>0</v>
      </c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</row>
    <row r="252" spans="1:28" ht="15.75" customHeight="1">
      <c r="A252" s="8">
        <f t="shared" si="87"/>
        <v>21</v>
      </c>
      <c r="B252" s="157"/>
      <c r="C252" s="24" t="s">
        <v>209</v>
      </c>
      <c r="D252" s="25"/>
      <c r="E252" s="26">
        <f t="shared" ref="E252:F252" si="91">SUM(E250:E251)</f>
        <v>42</v>
      </c>
      <c r="F252" s="26">
        <f t="shared" si="91"/>
        <v>21</v>
      </c>
      <c r="G252" s="27">
        <f t="shared" si="88"/>
        <v>1</v>
      </c>
      <c r="H252" s="27">
        <f t="shared" si="80"/>
        <v>0.5</v>
      </c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</row>
    <row r="253" spans="1:28" ht="15.75" customHeight="1">
      <c r="A253" s="8">
        <f t="shared" si="87"/>
        <v>21</v>
      </c>
      <c r="B253" s="13">
        <v>7</v>
      </c>
      <c r="C253" s="24" t="s">
        <v>210</v>
      </c>
      <c r="D253" s="37">
        <v>2010</v>
      </c>
      <c r="E253" s="15">
        <v>21</v>
      </c>
      <c r="F253" s="15">
        <v>21</v>
      </c>
      <c r="G253" s="27">
        <f t="shared" si="88"/>
        <v>1</v>
      </c>
      <c r="H253" s="27">
        <f t="shared" si="80"/>
        <v>1</v>
      </c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</row>
    <row r="254" spans="1:28" ht="15.75" customHeight="1">
      <c r="A254" s="8">
        <f t="shared" si="87"/>
        <v>21</v>
      </c>
      <c r="B254" s="13">
        <v>8</v>
      </c>
      <c r="C254" s="29" t="s">
        <v>211</v>
      </c>
      <c r="D254" s="49">
        <v>2012</v>
      </c>
      <c r="E254" s="15">
        <v>33</v>
      </c>
      <c r="F254" s="15">
        <v>21</v>
      </c>
      <c r="G254" s="27">
        <f t="shared" si="88"/>
        <v>1</v>
      </c>
      <c r="H254" s="27">
        <f t="shared" si="80"/>
        <v>0.63636363636363635</v>
      </c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</row>
    <row r="255" spans="1:28" ht="15.75" customHeight="1">
      <c r="A255" s="8">
        <f t="shared" si="87"/>
        <v>21</v>
      </c>
      <c r="B255" s="13">
        <v>9</v>
      </c>
      <c r="C255" s="29" t="s">
        <v>212</v>
      </c>
      <c r="D255" s="37">
        <v>2012</v>
      </c>
      <c r="E255" s="15">
        <v>30</v>
      </c>
      <c r="F255" s="15">
        <v>21</v>
      </c>
      <c r="G255" s="27">
        <f t="shared" si="88"/>
        <v>1</v>
      </c>
      <c r="H255" s="27">
        <f t="shared" si="80"/>
        <v>0.7</v>
      </c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</row>
    <row r="256" spans="1:28" ht="15.75" customHeight="1">
      <c r="A256" s="8">
        <f t="shared" si="87"/>
        <v>21</v>
      </c>
      <c r="B256" s="155">
        <v>10</v>
      </c>
      <c r="C256" s="85" t="s">
        <v>213</v>
      </c>
      <c r="D256" s="49">
        <v>2008</v>
      </c>
      <c r="E256" s="15">
        <v>22</v>
      </c>
      <c r="F256" s="15">
        <v>21</v>
      </c>
      <c r="G256" s="31">
        <f t="shared" si="88"/>
        <v>1</v>
      </c>
      <c r="H256" s="31">
        <f t="shared" si="80"/>
        <v>0.95454545454545459</v>
      </c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</row>
    <row r="257" spans="1:28" ht="15.75" customHeight="1">
      <c r="A257" s="8">
        <f t="shared" si="87"/>
        <v>21</v>
      </c>
      <c r="B257" s="156"/>
      <c r="C257" s="85" t="s">
        <v>214</v>
      </c>
      <c r="D257" s="49">
        <v>2004</v>
      </c>
      <c r="E257" s="39"/>
      <c r="F257" s="39"/>
      <c r="G257" s="31">
        <f t="shared" si="88"/>
        <v>0</v>
      </c>
      <c r="H257" s="31">
        <f t="shared" si="80"/>
        <v>0</v>
      </c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</row>
    <row r="258" spans="1:28" ht="15.75" customHeight="1">
      <c r="A258" s="8">
        <f t="shared" si="87"/>
        <v>21</v>
      </c>
      <c r="B258" s="157"/>
      <c r="C258" s="60" t="s">
        <v>145</v>
      </c>
      <c r="D258" s="56"/>
      <c r="E258" s="26">
        <f t="shared" ref="E258:F258" si="92">SUM(E256:E257)</f>
        <v>22</v>
      </c>
      <c r="F258" s="26">
        <f t="shared" si="92"/>
        <v>21</v>
      </c>
      <c r="G258" s="27">
        <f t="shared" si="88"/>
        <v>1</v>
      </c>
      <c r="H258" s="27">
        <f t="shared" si="80"/>
        <v>0.95454545454545459</v>
      </c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</row>
    <row r="259" spans="1:28" ht="15.75" customHeight="1">
      <c r="A259" s="8">
        <f t="shared" si="87"/>
        <v>21</v>
      </c>
      <c r="B259" s="13">
        <v>11</v>
      </c>
      <c r="C259" s="60" t="s">
        <v>215</v>
      </c>
      <c r="D259" s="49">
        <v>2012</v>
      </c>
      <c r="E259" s="15">
        <v>21</v>
      </c>
      <c r="F259" s="15">
        <v>21</v>
      </c>
      <c r="G259" s="27">
        <f t="shared" si="88"/>
        <v>1</v>
      </c>
      <c r="H259" s="27">
        <f t="shared" si="80"/>
        <v>1</v>
      </c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</row>
    <row r="260" spans="1:28" ht="15.75" customHeight="1">
      <c r="A260" s="8">
        <f t="shared" si="87"/>
        <v>21</v>
      </c>
      <c r="B260" s="13">
        <v>12</v>
      </c>
      <c r="C260" s="60" t="s">
        <v>216</v>
      </c>
      <c r="D260" s="49">
        <v>2008</v>
      </c>
      <c r="E260" s="15">
        <v>17</v>
      </c>
      <c r="F260" s="15">
        <v>17</v>
      </c>
      <c r="G260" s="27">
        <f t="shared" si="88"/>
        <v>0.80952380952380953</v>
      </c>
      <c r="H260" s="27">
        <f t="shared" si="80"/>
        <v>1</v>
      </c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</row>
    <row r="261" spans="1:28" ht="15.75" customHeight="1">
      <c r="A261" s="8">
        <f t="shared" si="87"/>
        <v>21</v>
      </c>
      <c r="B261" s="155">
        <v>13</v>
      </c>
      <c r="C261" s="22" t="s">
        <v>217</v>
      </c>
      <c r="D261" s="13">
        <v>2012</v>
      </c>
      <c r="E261" s="20">
        <v>29</v>
      </c>
      <c r="F261" s="20">
        <v>21</v>
      </c>
      <c r="G261" s="9">
        <f t="shared" si="88"/>
        <v>1</v>
      </c>
      <c r="H261" s="9">
        <f t="shared" si="80"/>
        <v>0.72413793103448276</v>
      </c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</row>
    <row r="262" spans="1:28" ht="27" customHeight="1">
      <c r="A262" s="8">
        <f t="shared" si="87"/>
        <v>21</v>
      </c>
      <c r="B262" s="156"/>
      <c r="C262" s="22" t="s">
        <v>218</v>
      </c>
      <c r="D262" s="13">
        <v>2012</v>
      </c>
      <c r="E262" s="20">
        <v>32</v>
      </c>
      <c r="F262" s="20">
        <v>21</v>
      </c>
      <c r="G262" s="9">
        <f t="shared" si="88"/>
        <v>1</v>
      </c>
      <c r="H262" s="9">
        <f t="shared" si="80"/>
        <v>0.65625</v>
      </c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</row>
    <row r="263" spans="1:28" ht="15.75" customHeight="1">
      <c r="A263" s="8">
        <f t="shared" si="87"/>
        <v>21</v>
      </c>
      <c r="B263" s="157"/>
      <c r="C263" s="24" t="s">
        <v>112</v>
      </c>
      <c r="D263" s="25"/>
      <c r="E263" s="26">
        <f t="shared" ref="E263:F263" si="93">SUM(E261:E262)</f>
        <v>61</v>
      </c>
      <c r="F263" s="26">
        <f t="shared" si="93"/>
        <v>42</v>
      </c>
      <c r="G263" s="27">
        <f t="shared" si="88"/>
        <v>1</v>
      </c>
      <c r="H263" s="27">
        <f t="shared" si="80"/>
        <v>0.68852459016393441</v>
      </c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</row>
    <row r="264" spans="1:28" ht="25.5" customHeight="1">
      <c r="A264" s="8">
        <f t="shared" si="87"/>
        <v>21</v>
      </c>
      <c r="B264" s="13">
        <v>14</v>
      </c>
      <c r="C264" s="29" t="s">
        <v>219</v>
      </c>
      <c r="D264" s="49">
        <v>2004</v>
      </c>
      <c r="E264" s="39"/>
      <c r="F264" s="39"/>
      <c r="G264" s="27">
        <f t="shared" si="88"/>
        <v>0</v>
      </c>
      <c r="H264" s="27">
        <f t="shared" si="80"/>
        <v>0</v>
      </c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</row>
    <row r="265" spans="1:28" ht="15.75" customHeight="1">
      <c r="A265" s="44">
        <f t="shared" si="87"/>
        <v>21</v>
      </c>
      <c r="B265" s="86"/>
      <c r="C265" s="44" t="s">
        <v>220</v>
      </c>
      <c r="D265" s="87"/>
      <c r="E265" s="44">
        <f t="shared" ref="E265:F265" si="94">SUM(E243,E244,E245,E246,E249,E252,E253,E254,E255,E258,E259,E260,E263,E264)</f>
        <v>392</v>
      </c>
      <c r="F265" s="44">
        <f t="shared" si="94"/>
        <v>282</v>
      </c>
      <c r="G265" s="45">
        <f>SUM(G243,G244,G245,G246,G249,G252,G253,G254,G255,G258,G259,G260,G263,G264)/14</f>
        <v>0.88775510204081631</v>
      </c>
      <c r="H265" s="45">
        <f t="shared" si="80"/>
        <v>0.71938775510204078</v>
      </c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</row>
    <row r="266" spans="1:28" ht="15.75" customHeight="1">
      <c r="A266" s="79">
        <f>SUM(A239,A265)</f>
        <v>57</v>
      </c>
      <c r="B266" s="88"/>
      <c r="C266" s="81" t="s">
        <v>221</v>
      </c>
      <c r="D266" s="80"/>
      <c r="E266" s="79">
        <f t="shared" ref="E266:F266" si="95">SUM(E265,E239)</f>
        <v>867</v>
      </c>
      <c r="F266" s="79">
        <f t="shared" si="95"/>
        <v>712</v>
      </c>
      <c r="G266" s="83">
        <f>SUM(G265,G239)/2</f>
        <v>0.86848072562358269</v>
      </c>
      <c r="H266" s="83">
        <f t="shared" si="80"/>
        <v>0.82122260668973468</v>
      </c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</row>
    <row r="267" spans="1:28" ht="15.75" customHeight="1">
      <c r="A267" s="89">
        <f>A76+A212+A266</f>
        <v>650</v>
      </c>
      <c r="B267" s="90"/>
      <c r="C267" s="89" t="s">
        <v>222</v>
      </c>
      <c r="D267" s="91"/>
      <c r="E267" s="89">
        <f t="shared" ref="E267:F267" si="96">SUM(E266,E212,E76)</f>
        <v>6414</v>
      </c>
      <c r="F267" s="89">
        <f t="shared" si="96"/>
        <v>6050</v>
      </c>
      <c r="G267" s="92">
        <f>SUM(G266,G212,G76)/3</f>
        <v>0.77795197445386377</v>
      </c>
      <c r="H267" s="92">
        <f t="shared" si="80"/>
        <v>0.94324914250077951</v>
      </c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</row>
    <row r="268" spans="1:28" ht="15.75" customHeight="1">
      <c r="A268" s="93"/>
      <c r="B268" s="160" t="s">
        <v>223</v>
      </c>
      <c r="C268" s="173"/>
      <c r="D268" s="173"/>
      <c r="E268" s="173"/>
      <c r="F268" s="173"/>
      <c r="G268" s="173"/>
      <c r="H268" s="161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</row>
    <row r="269" spans="1:28" ht="15.75" customHeight="1">
      <c r="A269" s="160" t="s">
        <v>224</v>
      </c>
      <c r="B269" s="161"/>
      <c r="C269" s="94"/>
      <c r="D269" s="95"/>
      <c r="E269" s="8" t="s">
        <v>225</v>
      </c>
      <c r="F269" s="8" t="s">
        <v>226</v>
      </c>
      <c r="G269" s="9" t="s">
        <v>227</v>
      </c>
      <c r="H269" s="9" t="s">
        <v>228</v>
      </c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</row>
    <row r="270" spans="1:28" ht="15.75" customHeight="1">
      <c r="A270" s="174">
        <f>A76</f>
        <v>275</v>
      </c>
      <c r="B270" s="161"/>
      <c r="C270" s="96" t="s">
        <v>229</v>
      </c>
      <c r="D270" s="97"/>
      <c r="E270" s="98">
        <f t="shared" ref="E270:H270" si="97">E76</f>
        <v>1637</v>
      </c>
      <c r="F270" s="98">
        <f t="shared" si="97"/>
        <v>1586</v>
      </c>
      <c r="G270" s="99">
        <f t="shared" si="97"/>
        <v>0.61975586798045335</v>
      </c>
      <c r="H270" s="99">
        <f t="shared" si="97"/>
        <v>0.9688454489920586</v>
      </c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</row>
    <row r="271" spans="1:28" ht="15.75" customHeight="1">
      <c r="A271" s="174">
        <f>A212</f>
        <v>318</v>
      </c>
      <c r="B271" s="161"/>
      <c r="C271" s="96" t="s">
        <v>230</v>
      </c>
      <c r="D271" s="97"/>
      <c r="E271" s="98">
        <f t="shared" ref="E271:H271" si="98">E212</f>
        <v>3910</v>
      </c>
      <c r="F271" s="98">
        <f t="shared" si="98"/>
        <v>3752</v>
      </c>
      <c r="G271" s="99">
        <f t="shared" si="98"/>
        <v>0.8456193297575556</v>
      </c>
      <c r="H271" s="99">
        <f t="shared" si="98"/>
        <v>0.95959079283887472</v>
      </c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</row>
    <row r="272" spans="1:28" ht="15.75" customHeight="1">
      <c r="A272" s="174">
        <f>A266</f>
        <v>57</v>
      </c>
      <c r="B272" s="161"/>
      <c r="C272" s="96" t="s">
        <v>231</v>
      </c>
      <c r="D272" s="97"/>
      <c r="E272" s="98">
        <f t="shared" ref="E272:H272" si="99">E266</f>
        <v>867</v>
      </c>
      <c r="F272" s="98">
        <f t="shared" si="99"/>
        <v>712</v>
      </c>
      <c r="G272" s="99">
        <f t="shared" si="99"/>
        <v>0.86848072562358269</v>
      </c>
      <c r="H272" s="99">
        <f t="shared" si="99"/>
        <v>0.82122260668973468</v>
      </c>
      <c r="I272" s="100"/>
      <c r="J272" s="100"/>
      <c r="K272" s="100"/>
      <c r="L272" s="100"/>
      <c r="M272" s="100"/>
      <c r="N272" s="101"/>
      <c r="O272" s="101"/>
      <c r="P272" s="101"/>
      <c r="Q272" s="101"/>
      <c r="R272" s="101"/>
      <c r="S272" s="101"/>
      <c r="T272" s="101"/>
      <c r="U272" s="14"/>
      <c r="V272" s="14"/>
      <c r="W272" s="14"/>
      <c r="X272" s="14"/>
      <c r="Y272" s="14"/>
      <c r="Z272" s="14"/>
      <c r="AA272" s="14"/>
      <c r="AB272" s="14"/>
    </row>
    <row r="273" spans="1:28" ht="15.75" customHeight="1">
      <c r="A273" s="175">
        <f>A270+A271+A272</f>
        <v>650</v>
      </c>
      <c r="B273" s="161"/>
      <c r="C273" s="102" t="s">
        <v>232</v>
      </c>
      <c r="D273" s="103"/>
      <c r="E273" s="104">
        <f t="shared" ref="E273:F273" si="100">SUM(E270:E272)</f>
        <v>6414</v>
      </c>
      <c r="F273" s="104">
        <f t="shared" si="100"/>
        <v>6050</v>
      </c>
      <c r="G273" s="105">
        <f>(G270+G271+G272)/3</f>
        <v>0.77795197445386377</v>
      </c>
      <c r="H273" s="105">
        <f>IF(ISERR(F273/E273),0,IF(ABS(F273)&gt;ABS(E273),"проверь поле F",MIN(ABS(F273/E273),1)))</f>
        <v>0.94324914250077951</v>
      </c>
      <c r="I273" s="100"/>
      <c r="J273" s="100"/>
      <c r="K273" s="100"/>
      <c r="L273" s="100"/>
      <c r="M273" s="100"/>
      <c r="N273" s="101"/>
      <c r="O273" s="101"/>
      <c r="P273" s="101"/>
      <c r="Q273" s="101"/>
      <c r="R273" s="101"/>
      <c r="S273" s="101"/>
      <c r="T273" s="101"/>
      <c r="U273" s="14"/>
      <c r="V273" s="14"/>
      <c r="W273" s="14"/>
      <c r="X273" s="14"/>
      <c r="Y273" s="14"/>
      <c r="Z273" s="14"/>
      <c r="AA273" s="14"/>
      <c r="AB273" s="14"/>
    </row>
    <row r="274" spans="1:28" ht="15.75" customHeight="1">
      <c r="A274" s="106"/>
      <c r="B274" s="107"/>
      <c r="C274" s="108"/>
      <c r="D274" s="108"/>
      <c r="E274" s="109"/>
      <c r="F274" s="109"/>
      <c r="G274" s="110"/>
      <c r="H274" s="110"/>
      <c r="I274" s="111"/>
      <c r="J274" s="111"/>
      <c r="K274" s="111"/>
      <c r="L274" s="111"/>
      <c r="M274" s="111"/>
      <c r="N274" s="112"/>
      <c r="O274" s="112"/>
      <c r="P274" s="112"/>
      <c r="Q274" s="112"/>
      <c r="R274" s="112"/>
      <c r="S274" s="112"/>
      <c r="T274" s="112"/>
      <c r="U274" s="14"/>
      <c r="V274" s="14"/>
      <c r="W274" s="14"/>
      <c r="X274" s="14"/>
      <c r="Y274" s="14"/>
      <c r="Z274" s="14"/>
      <c r="AA274" s="14"/>
      <c r="AB274" s="14"/>
    </row>
    <row r="275" spans="1:28" ht="15.75" customHeight="1">
      <c r="A275" s="106"/>
      <c r="B275" s="107"/>
      <c r="C275" s="108"/>
      <c r="D275" s="108"/>
      <c r="E275" s="109"/>
      <c r="F275" s="109"/>
      <c r="G275" s="110"/>
      <c r="H275" s="110"/>
      <c r="I275" s="111"/>
      <c r="J275" s="111"/>
      <c r="K275" s="111"/>
      <c r="L275" s="111"/>
      <c r="M275" s="111"/>
      <c r="N275" s="112"/>
      <c r="O275" s="112"/>
      <c r="P275" s="112"/>
      <c r="Q275" s="112"/>
      <c r="R275" s="112"/>
      <c r="S275" s="112"/>
      <c r="T275" s="112"/>
      <c r="U275" s="14"/>
      <c r="V275" s="14"/>
      <c r="W275" s="14"/>
      <c r="X275" s="14"/>
      <c r="Y275" s="14"/>
      <c r="Z275" s="14"/>
      <c r="AA275" s="14"/>
      <c r="AB275" s="14"/>
    </row>
    <row r="276" spans="1:28" ht="15.75" customHeight="1">
      <c r="A276" s="113" t="s">
        <v>233</v>
      </c>
      <c r="B276" s="114" t="s">
        <v>234</v>
      </c>
      <c r="C276" s="114"/>
      <c r="D276" s="114" t="s">
        <v>235</v>
      </c>
      <c r="E276" s="114"/>
      <c r="F276" s="114"/>
      <c r="G276" s="115"/>
      <c r="H276" s="115"/>
      <c r="I276" s="114"/>
      <c r="J276" s="114"/>
      <c r="K276" s="114"/>
      <c r="L276" s="114"/>
      <c r="M276" s="114"/>
      <c r="N276" s="116"/>
      <c r="O276" s="116"/>
      <c r="P276" s="116"/>
      <c r="Q276" s="116"/>
      <c r="R276" s="116"/>
      <c r="S276" s="116"/>
      <c r="T276" s="116"/>
      <c r="U276" s="116"/>
      <c r="V276" s="116"/>
      <c r="W276" s="14"/>
      <c r="X276" s="14"/>
      <c r="Y276" s="14"/>
      <c r="Z276" s="14"/>
      <c r="AA276" s="14"/>
      <c r="AB276" s="14"/>
    </row>
    <row r="277" spans="1:28" ht="15.75" customHeight="1">
      <c r="A277" s="113"/>
      <c r="B277" s="114"/>
      <c r="C277" s="117" t="s">
        <v>236</v>
      </c>
      <c r="D277" s="114"/>
      <c r="E277" s="114"/>
      <c r="F277" s="114"/>
      <c r="G277" s="115" t="s">
        <v>236</v>
      </c>
      <c r="H277" s="115"/>
      <c r="I277" s="114"/>
      <c r="J277" s="114"/>
      <c r="K277" s="114"/>
      <c r="L277" s="114"/>
      <c r="M277" s="114"/>
      <c r="N277" s="116"/>
      <c r="O277" s="116"/>
      <c r="P277" s="116"/>
      <c r="Q277" s="116"/>
      <c r="R277" s="116"/>
      <c r="S277" s="116"/>
      <c r="T277" s="116"/>
      <c r="U277" s="116"/>
      <c r="V277" s="116"/>
      <c r="W277" s="14"/>
      <c r="X277" s="14"/>
      <c r="Y277" s="14"/>
      <c r="Z277" s="14"/>
      <c r="AA277" s="14"/>
      <c r="AB277" s="14"/>
    </row>
    <row r="278" spans="1:28" ht="15.75" customHeight="1">
      <c r="A278" s="113"/>
      <c r="B278" s="118"/>
      <c r="C278" s="119"/>
      <c r="D278" s="118"/>
      <c r="E278" s="118"/>
      <c r="F278" s="118"/>
      <c r="G278" s="120"/>
      <c r="H278" s="120"/>
      <c r="I278" s="118"/>
      <c r="J278" s="118"/>
      <c r="K278" s="118"/>
      <c r="L278" s="118"/>
      <c r="M278" s="118"/>
      <c r="N278" s="121"/>
      <c r="O278" s="121"/>
      <c r="P278" s="121"/>
      <c r="Q278" s="121"/>
      <c r="R278" s="121"/>
      <c r="S278" s="121"/>
      <c r="T278" s="121"/>
      <c r="U278" s="121"/>
      <c r="V278" s="121"/>
      <c r="W278" s="14"/>
      <c r="X278" s="14"/>
      <c r="Y278" s="14"/>
      <c r="Z278" s="14"/>
      <c r="AA278" s="14"/>
      <c r="AB278" s="14"/>
    </row>
    <row r="279" spans="1:28" ht="15.75" customHeight="1">
      <c r="A279" s="122"/>
      <c r="B279" s="123"/>
      <c r="C279" s="124" t="s">
        <v>237</v>
      </c>
      <c r="D279" s="123"/>
      <c r="E279" s="123"/>
      <c r="F279" s="123"/>
      <c r="G279" s="125"/>
      <c r="H279" s="125"/>
      <c r="I279" s="123"/>
      <c r="J279" s="123"/>
      <c r="K279" s="123"/>
      <c r="L279" s="123"/>
      <c r="M279" s="123"/>
      <c r="N279" s="126"/>
      <c r="O279" s="126"/>
      <c r="P279" s="126"/>
      <c r="Q279" s="126"/>
      <c r="R279" s="126"/>
      <c r="S279" s="126"/>
      <c r="T279" s="126"/>
      <c r="U279" s="126"/>
      <c r="V279" s="126"/>
      <c r="W279" s="14"/>
      <c r="X279" s="14"/>
      <c r="Y279" s="14"/>
      <c r="Z279" s="14"/>
      <c r="AA279" s="14"/>
      <c r="AB279" s="14"/>
    </row>
    <row r="280" spans="1:28" ht="33.75" customHeight="1">
      <c r="A280" s="184" t="s">
        <v>238</v>
      </c>
      <c r="B280" s="184"/>
      <c r="C280" s="184"/>
      <c r="D280" s="184"/>
      <c r="E280" s="184"/>
      <c r="F280" s="184"/>
      <c r="G280" s="184"/>
      <c r="H280" s="127"/>
      <c r="I280" s="154"/>
      <c r="J280" s="154"/>
      <c r="K280" s="154"/>
      <c r="L280" s="154"/>
      <c r="M280" s="154"/>
      <c r="N280" s="154"/>
      <c r="O280" s="154"/>
      <c r="P280" s="154"/>
      <c r="Q280" s="154"/>
      <c r="R280" s="154"/>
      <c r="S280" s="154"/>
      <c r="T280" s="154"/>
      <c r="U280" s="154"/>
      <c r="V280" s="154"/>
      <c r="W280" s="14"/>
      <c r="X280" s="14"/>
      <c r="Y280" s="14"/>
      <c r="Z280" s="14"/>
      <c r="AA280" s="14"/>
      <c r="AB280" s="14"/>
    </row>
    <row r="281" spans="1:28" ht="37.5" customHeight="1">
      <c r="A281" s="184" t="s">
        <v>239</v>
      </c>
      <c r="B281" s="184"/>
      <c r="C281" s="184"/>
      <c r="D281" s="184"/>
      <c r="E281" s="184"/>
      <c r="F281" s="184"/>
      <c r="G281" s="184"/>
      <c r="H281" s="185"/>
      <c r="I281" s="185"/>
      <c r="J281" s="185"/>
      <c r="K281" s="185"/>
      <c r="L281" s="185"/>
      <c r="M281" s="185"/>
      <c r="N281" s="185"/>
      <c r="O281" s="185"/>
      <c r="P281" s="185"/>
      <c r="Q281" s="185"/>
      <c r="R281" s="185"/>
      <c r="S281" s="185"/>
      <c r="T281" s="185"/>
      <c r="U281" s="185"/>
      <c r="V281" s="185"/>
      <c r="W281" s="14"/>
      <c r="X281" s="14"/>
      <c r="Y281" s="14"/>
      <c r="Z281" s="14"/>
      <c r="AA281" s="14"/>
      <c r="AB281" s="14"/>
    </row>
    <row r="282" spans="1:28" ht="45" customHeight="1">
      <c r="A282" s="184" t="s">
        <v>240</v>
      </c>
      <c r="B282" s="184"/>
      <c r="C282" s="184"/>
      <c r="D282" s="184"/>
      <c r="E282" s="184"/>
      <c r="F282" s="184"/>
      <c r="G282" s="184"/>
      <c r="H282" s="185"/>
      <c r="I282" s="185"/>
      <c r="J282" s="185"/>
      <c r="K282" s="185"/>
      <c r="L282" s="185"/>
      <c r="M282" s="185"/>
      <c r="N282" s="185"/>
      <c r="O282" s="185"/>
      <c r="P282" s="185"/>
      <c r="Q282" s="185"/>
      <c r="R282" s="185"/>
      <c r="S282" s="185"/>
      <c r="T282" s="185"/>
      <c r="U282" s="185"/>
      <c r="V282" s="185"/>
      <c r="W282" s="14"/>
      <c r="X282" s="14"/>
      <c r="Y282" s="14"/>
      <c r="Z282" s="14"/>
      <c r="AA282" s="14"/>
      <c r="AB282" s="14"/>
    </row>
    <row r="283" spans="1:28" ht="40.5" customHeight="1">
      <c r="A283" s="184" t="s">
        <v>241</v>
      </c>
      <c r="B283" s="184"/>
      <c r="C283" s="184"/>
      <c r="D283" s="184"/>
      <c r="E283" s="184"/>
      <c r="F283" s="184"/>
      <c r="G283" s="184"/>
      <c r="H283" s="185"/>
      <c r="I283" s="185"/>
      <c r="J283" s="185"/>
      <c r="K283" s="185"/>
      <c r="L283" s="185"/>
      <c r="M283" s="185"/>
      <c r="N283" s="185"/>
      <c r="O283" s="185"/>
      <c r="P283" s="185"/>
      <c r="Q283" s="185"/>
      <c r="R283" s="185"/>
      <c r="S283" s="185"/>
      <c r="T283" s="185"/>
      <c r="U283" s="185"/>
      <c r="V283" s="185"/>
      <c r="W283" s="14"/>
      <c r="X283" s="14"/>
      <c r="Y283" s="14"/>
      <c r="Z283" s="14"/>
      <c r="AA283" s="14"/>
      <c r="AB283" s="14"/>
    </row>
    <row r="284" spans="1:28" ht="37.5" customHeight="1">
      <c r="A284" s="184" t="s">
        <v>242</v>
      </c>
      <c r="B284" s="184"/>
      <c r="C284" s="184"/>
      <c r="D284" s="184"/>
      <c r="E284" s="184"/>
      <c r="F284" s="184"/>
      <c r="G284" s="184"/>
      <c r="H284" s="185"/>
      <c r="I284" s="185"/>
      <c r="J284" s="185"/>
      <c r="K284" s="185"/>
      <c r="L284" s="185"/>
      <c r="M284" s="185"/>
      <c r="N284" s="185"/>
      <c r="O284" s="185"/>
      <c r="P284" s="185"/>
      <c r="Q284" s="185"/>
      <c r="R284" s="185"/>
      <c r="S284" s="185"/>
      <c r="T284" s="185"/>
      <c r="U284" s="185"/>
      <c r="V284" s="185"/>
      <c r="W284" s="14"/>
      <c r="X284" s="14"/>
      <c r="Y284" s="14"/>
      <c r="Z284" s="14"/>
      <c r="AA284" s="14"/>
      <c r="AB284" s="14"/>
    </row>
    <row r="285" spans="1:28" ht="15.75" customHeight="1">
      <c r="A285" s="162" t="s">
        <v>243</v>
      </c>
      <c r="B285" s="186"/>
      <c r="C285" s="186"/>
      <c r="D285" s="186"/>
      <c r="E285" s="186"/>
      <c r="F285" s="186"/>
      <c r="G285" s="186"/>
      <c r="H285" s="186"/>
      <c r="I285" s="186"/>
      <c r="J285" s="186"/>
      <c r="K285" s="186"/>
      <c r="L285" s="186"/>
      <c r="M285" s="186"/>
      <c r="N285" s="186"/>
      <c r="O285" s="186"/>
      <c r="P285" s="186"/>
      <c r="Q285" s="186"/>
      <c r="R285" s="186"/>
      <c r="S285" s="186"/>
      <c r="T285" s="186"/>
      <c r="U285" s="186"/>
      <c r="V285" s="186"/>
      <c r="W285" s="14"/>
      <c r="X285" s="14"/>
      <c r="Y285" s="14"/>
      <c r="Z285" s="14"/>
      <c r="AA285" s="14"/>
      <c r="AB285" s="14"/>
    </row>
  </sheetData>
  <mergeCells count="65">
    <mergeCell ref="A285:V285"/>
    <mergeCell ref="A270:B270"/>
    <mergeCell ref="A271:B271"/>
    <mergeCell ref="A272:B272"/>
    <mergeCell ref="A273:B273"/>
    <mergeCell ref="A280:G280"/>
    <mergeCell ref="A281:G281"/>
    <mergeCell ref="A282:G282"/>
    <mergeCell ref="A283:G283"/>
    <mergeCell ref="A284:G284"/>
    <mergeCell ref="B247:B249"/>
    <mergeCell ref="B250:B252"/>
    <mergeCell ref="B256:B258"/>
    <mergeCell ref="B261:B263"/>
    <mergeCell ref="B268:H268"/>
    <mergeCell ref="A269:B269"/>
    <mergeCell ref="A1:H1"/>
    <mergeCell ref="C2:G2"/>
    <mergeCell ref="A3:E3"/>
    <mergeCell ref="G3:H3"/>
    <mergeCell ref="B7:B9"/>
    <mergeCell ref="B11:B13"/>
    <mergeCell ref="B14:B17"/>
    <mergeCell ref="B20:B22"/>
    <mergeCell ref="B28:B30"/>
    <mergeCell ref="B35:B37"/>
    <mergeCell ref="B40:B42"/>
    <mergeCell ref="B46:B48"/>
    <mergeCell ref="B49:B51"/>
    <mergeCell ref="B54:B56"/>
    <mergeCell ref="B63:B65"/>
    <mergeCell ref="B66:B68"/>
    <mergeCell ref="B72:B74"/>
    <mergeCell ref="B83:B85"/>
    <mergeCell ref="B87:B89"/>
    <mergeCell ref="B102:B104"/>
    <mergeCell ref="B117:B119"/>
    <mergeCell ref="B121:B124"/>
    <mergeCell ref="B125:B127"/>
    <mergeCell ref="B128:B130"/>
    <mergeCell ref="B132:B134"/>
    <mergeCell ref="B136:B138"/>
    <mergeCell ref="C136:C137"/>
    <mergeCell ref="B139:B142"/>
    <mergeCell ref="B145:B148"/>
    <mergeCell ref="B152:B155"/>
    <mergeCell ref="B158:B160"/>
    <mergeCell ref="B161:B163"/>
    <mergeCell ref="B166:B168"/>
    <mergeCell ref="B169:B172"/>
    <mergeCell ref="B176:B179"/>
    <mergeCell ref="B182:B184"/>
    <mergeCell ref="C182:C183"/>
    <mergeCell ref="B185:B187"/>
    <mergeCell ref="B190:B192"/>
    <mergeCell ref="B193:B195"/>
    <mergeCell ref="B198:B201"/>
    <mergeCell ref="B202:B204"/>
    <mergeCell ref="B207:B210"/>
    <mergeCell ref="B241:B243"/>
    <mergeCell ref="B214:B216"/>
    <mergeCell ref="B220:B223"/>
    <mergeCell ref="B224:B226"/>
    <mergeCell ref="B229:B231"/>
    <mergeCell ref="B236:B238"/>
  </mergeCells>
  <pageMargins left="0.39374999999999999" right="0.39374999999999999" top="0.39374999999999999" bottom="0.39374999999999999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2:D100"/>
  <sheetViews>
    <sheetView workbookViewId="0"/>
  </sheetViews>
  <sheetFormatPr defaultColWidth="14.42578125" defaultRowHeight="15" customHeight="1"/>
  <cols>
    <col min="1" max="11" width="8.7109375" customWidth="1"/>
  </cols>
  <sheetData>
    <row r="12" spans="4:4">
      <c r="D12" t="s">
        <v>244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/>
  </sheetViews>
  <sheetFormatPr defaultColWidth="14.42578125" defaultRowHeight="15" customHeight="1"/>
  <cols>
    <col min="1" max="2" width="4.5703125" customWidth="1"/>
    <col min="3" max="13" width="10.7109375" customWidth="1"/>
  </cols>
  <sheetData>
    <row r="1" spans="1:13" ht="3" customHeight="1"/>
    <row r="2" spans="1:13">
      <c r="A2" s="128"/>
      <c r="B2" s="129"/>
      <c r="C2" s="179" t="s">
        <v>245</v>
      </c>
      <c r="D2" s="180"/>
      <c r="E2" s="180"/>
      <c r="F2" s="180"/>
      <c r="G2" s="181"/>
      <c r="H2" s="182" t="s">
        <v>246</v>
      </c>
      <c r="I2" s="180"/>
      <c r="J2" s="180"/>
      <c r="K2" s="180"/>
      <c r="L2" s="180"/>
      <c r="M2" s="181"/>
    </row>
    <row r="3" spans="1:13">
      <c r="A3" s="130"/>
      <c r="B3" s="131" t="s">
        <v>247</v>
      </c>
      <c r="C3" s="130" t="s">
        <v>248</v>
      </c>
      <c r="D3" s="132" t="s">
        <v>249</v>
      </c>
      <c r="E3" s="132" t="s">
        <v>250</v>
      </c>
      <c r="F3" s="132" t="s">
        <v>251</v>
      </c>
      <c r="G3" s="133" t="s">
        <v>252</v>
      </c>
      <c r="H3" s="134" t="s">
        <v>253</v>
      </c>
      <c r="I3" s="132" t="s">
        <v>254</v>
      </c>
      <c r="J3" s="132" t="s">
        <v>255</v>
      </c>
      <c r="K3" s="132" t="s">
        <v>256</v>
      </c>
      <c r="L3" s="132" t="s">
        <v>257</v>
      </c>
      <c r="M3" s="133" t="s">
        <v>258</v>
      </c>
    </row>
    <row r="4" spans="1:13">
      <c r="A4" s="176" t="s">
        <v>259</v>
      </c>
      <c r="B4" s="129">
        <v>1</v>
      </c>
      <c r="C4" s="128" t="s">
        <v>260</v>
      </c>
      <c r="D4" s="135" t="s">
        <v>261</v>
      </c>
      <c r="E4" s="135" t="s">
        <v>262</v>
      </c>
      <c r="F4" s="135" t="s">
        <v>261</v>
      </c>
      <c r="G4" s="136" t="s">
        <v>261</v>
      </c>
      <c r="H4" s="137" t="s">
        <v>261</v>
      </c>
      <c r="I4" s="135" t="s">
        <v>261</v>
      </c>
      <c r="J4" s="135" t="s">
        <v>263</v>
      </c>
      <c r="K4" s="135" t="s">
        <v>264</v>
      </c>
      <c r="L4" s="135" t="s">
        <v>265</v>
      </c>
      <c r="M4" s="136" t="s">
        <v>266</v>
      </c>
    </row>
    <row r="5" spans="1:13">
      <c r="A5" s="177"/>
      <c r="B5" s="138">
        <v>2</v>
      </c>
      <c r="C5" s="139" t="s">
        <v>267</v>
      </c>
      <c r="D5" s="140" t="s">
        <v>264</v>
      </c>
      <c r="E5" s="140" t="s">
        <v>266</v>
      </c>
      <c r="F5" s="140" t="s">
        <v>268</v>
      </c>
      <c r="G5" s="141" t="s">
        <v>260</v>
      </c>
      <c r="H5" s="142" t="s">
        <v>260</v>
      </c>
      <c r="I5" s="140" t="s">
        <v>263</v>
      </c>
      <c r="J5" s="140" t="s">
        <v>261</v>
      </c>
      <c r="K5" s="140" t="s">
        <v>265</v>
      </c>
      <c r="L5" s="140" t="s">
        <v>261</v>
      </c>
      <c r="M5" s="141" t="s">
        <v>261</v>
      </c>
    </row>
    <row r="6" spans="1:13">
      <c r="A6" s="177"/>
      <c r="B6" s="138">
        <v>3</v>
      </c>
      <c r="C6" s="139" t="s">
        <v>264</v>
      </c>
      <c r="D6" s="140" t="s">
        <v>260</v>
      </c>
      <c r="E6" s="140" t="s">
        <v>265</v>
      </c>
      <c r="F6" s="140" t="s">
        <v>260</v>
      </c>
      <c r="G6" s="141" t="s">
        <v>266</v>
      </c>
      <c r="H6" s="142" t="s">
        <v>269</v>
      </c>
      <c r="I6" s="140" t="s">
        <v>260</v>
      </c>
      <c r="J6" s="140" t="s">
        <v>270</v>
      </c>
      <c r="K6" s="140" t="s">
        <v>266</v>
      </c>
      <c r="L6" s="140" t="s">
        <v>266</v>
      </c>
      <c r="M6" s="141" t="s">
        <v>265</v>
      </c>
    </row>
    <row r="7" spans="1:13">
      <c r="A7" s="177"/>
      <c r="B7" s="138">
        <v>4</v>
      </c>
      <c r="C7" s="139" t="s">
        <v>261</v>
      </c>
      <c r="D7" s="140" t="s">
        <v>267</v>
      </c>
      <c r="E7" s="140" t="s">
        <v>269</v>
      </c>
      <c r="F7" s="140" t="s">
        <v>264</v>
      </c>
      <c r="G7" s="141" t="s">
        <v>260</v>
      </c>
      <c r="H7" s="142" t="s">
        <v>264</v>
      </c>
      <c r="I7" s="140" t="s">
        <v>270</v>
      </c>
      <c r="J7" s="140" t="s">
        <v>260</v>
      </c>
      <c r="K7" s="140" t="s">
        <v>260</v>
      </c>
      <c r="L7" s="140" t="s">
        <v>260</v>
      </c>
      <c r="M7" s="141" t="s">
        <v>260</v>
      </c>
    </row>
    <row r="8" spans="1:13">
      <c r="A8" s="177"/>
      <c r="B8" s="138">
        <v>5</v>
      </c>
      <c r="C8" s="139"/>
      <c r="D8" s="140"/>
      <c r="E8" s="140" t="s">
        <v>264</v>
      </c>
      <c r="F8" s="140" t="s">
        <v>266</v>
      </c>
      <c r="G8" s="141" t="s">
        <v>270</v>
      </c>
      <c r="H8" s="142"/>
      <c r="I8" s="140" t="s">
        <v>266</v>
      </c>
      <c r="J8" s="140" t="s">
        <v>266</v>
      </c>
      <c r="K8" s="140" t="s">
        <v>261</v>
      </c>
      <c r="L8" s="140" t="s">
        <v>268</v>
      </c>
      <c r="M8" s="141" t="s">
        <v>268</v>
      </c>
    </row>
    <row r="9" spans="1:13" ht="9.75" customHeight="1">
      <c r="A9" s="178"/>
      <c r="B9" s="143">
        <v>6</v>
      </c>
      <c r="C9" s="144"/>
      <c r="D9" s="145"/>
      <c r="E9" s="145"/>
      <c r="F9" s="145"/>
      <c r="G9" s="146"/>
      <c r="H9" s="147"/>
      <c r="I9" s="145"/>
      <c r="J9" s="145"/>
      <c r="K9" s="145"/>
      <c r="L9" s="145"/>
      <c r="M9" s="146"/>
    </row>
    <row r="10" spans="1:13">
      <c r="A10" s="176" t="s">
        <v>271</v>
      </c>
      <c r="B10" s="129">
        <v>1</v>
      </c>
      <c r="C10" s="128" t="s">
        <v>260</v>
      </c>
      <c r="D10" s="135" t="s">
        <v>260</v>
      </c>
      <c r="E10" s="135" t="s">
        <v>266</v>
      </c>
      <c r="F10" s="135" t="s">
        <v>261</v>
      </c>
      <c r="G10" s="136" t="s">
        <v>266</v>
      </c>
      <c r="H10" s="137" t="s">
        <v>261</v>
      </c>
      <c r="I10" s="135" t="s">
        <v>266</v>
      </c>
      <c r="J10" s="135" t="s">
        <v>266</v>
      </c>
      <c r="K10" s="135" t="s">
        <v>260</v>
      </c>
      <c r="L10" s="135" t="s">
        <v>261</v>
      </c>
      <c r="M10" s="136" t="s">
        <v>261</v>
      </c>
    </row>
    <row r="11" spans="1:13">
      <c r="A11" s="177"/>
      <c r="B11" s="138">
        <v>2</v>
      </c>
      <c r="C11" s="139" t="s">
        <v>267</v>
      </c>
      <c r="D11" s="140" t="s">
        <v>267</v>
      </c>
      <c r="E11" s="140" t="s">
        <v>262</v>
      </c>
      <c r="F11" s="140" t="s">
        <v>269</v>
      </c>
      <c r="G11" s="141" t="s">
        <v>261</v>
      </c>
      <c r="H11" s="142" t="s">
        <v>266</v>
      </c>
      <c r="I11" s="140" t="s">
        <v>264</v>
      </c>
      <c r="J11" s="140" t="s">
        <v>261</v>
      </c>
      <c r="K11" s="140" t="s">
        <v>263</v>
      </c>
      <c r="L11" s="140" t="s">
        <v>266</v>
      </c>
      <c r="M11" s="141" t="s">
        <v>269</v>
      </c>
    </row>
    <row r="12" spans="1:13">
      <c r="A12" s="177"/>
      <c r="B12" s="138">
        <v>3</v>
      </c>
      <c r="C12" s="139" t="s">
        <v>261</v>
      </c>
      <c r="D12" s="140" t="s">
        <v>272</v>
      </c>
      <c r="E12" s="140" t="s">
        <v>265</v>
      </c>
      <c r="F12" s="140" t="s">
        <v>260</v>
      </c>
      <c r="G12" s="141" t="s">
        <v>264</v>
      </c>
      <c r="H12" s="142" t="s">
        <v>265</v>
      </c>
      <c r="I12" s="140" t="s">
        <v>261</v>
      </c>
      <c r="J12" s="140" t="s">
        <v>260</v>
      </c>
      <c r="K12" s="140" t="s">
        <v>261</v>
      </c>
      <c r="L12" s="140" t="s">
        <v>260</v>
      </c>
      <c r="M12" s="141" t="s">
        <v>264</v>
      </c>
    </row>
    <row r="13" spans="1:13">
      <c r="A13" s="177"/>
      <c r="B13" s="138">
        <v>4</v>
      </c>
      <c r="C13" s="139" t="s">
        <v>272</v>
      </c>
      <c r="D13" s="140" t="s">
        <v>261</v>
      </c>
      <c r="E13" s="140" t="s">
        <v>268</v>
      </c>
      <c r="F13" s="140" t="s">
        <v>266</v>
      </c>
      <c r="G13" s="141" t="s">
        <v>265</v>
      </c>
      <c r="H13" s="142" t="s">
        <v>260</v>
      </c>
      <c r="I13" s="140" t="s">
        <v>265</v>
      </c>
      <c r="J13" s="140" t="s">
        <v>264</v>
      </c>
      <c r="K13" s="140" t="s">
        <v>266</v>
      </c>
      <c r="L13" s="140" t="s">
        <v>269</v>
      </c>
      <c r="M13" s="141" t="s">
        <v>266</v>
      </c>
    </row>
    <row r="14" spans="1:13">
      <c r="A14" s="177"/>
      <c r="B14" s="138">
        <v>5</v>
      </c>
      <c r="C14" s="139"/>
      <c r="D14" s="140"/>
      <c r="E14" s="140" t="s">
        <v>260</v>
      </c>
      <c r="F14" s="140" t="s">
        <v>265</v>
      </c>
      <c r="G14" s="141" t="s">
        <v>260</v>
      </c>
      <c r="H14" s="142" t="s">
        <v>268</v>
      </c>
      <c r="I14" s="140" t="s">
        <v>268</v>
      </c>
      <c r="J14" s="140" t="s">
        <v>265</v>
      </c>
      <c r="K14" s="140" t="s">
        <v>268</v>
      </c>
      <c r="L14" s="140" t="s">
        <v>264</v>
      </c>
      <c r="M14" s="141" t="s">
        <v>260</v>
      </c>
    </row>
    <row r="15" spans="1:13">
      <c r="A15" s="178"/>
      <c r="B15" s="143">
        <v>6</v>
      </c>
      <c r="C15" s="144"/>
      <c r="D15" s="145"/>
      <c r="E15" s="145"/>
      <c r="F15" s="145"/>
      <c r="G15" s="146"/>
      <c r="H15" s="147"/>
      <c r="I15" s="145"/>
      <c r="J15" s="145"/>
      <c r="K15" s="145"/>
      <c r="L15" s="145"/>
      <c r="M15" s="146"/>
    </row>
    <row r="16" spans="1:13">
      <c r="A16" s="183" t="s">
        <v>273</v>
      </c>
      <c r="B16" s="129">
        <v>1</v>
      </c>
      <c r="C16" s="128" t="s">
        <v>260</v>
      </c>
      <c r="D16" s="135" t="s">
        <v>260</v>
      </c>
      <c r="E16" s="135" t="s">
        <v>262</v>
      </c>
      <c r="F16" s="135" t="s">
        <v>261</v>
      </c>
      <c r="G16" s="136" t="s">
        <v>261</v>
      </c>
      <c r="H16" s="137" t="s">
        <v>261</v>
      </c>
      <c r="I16" s="135" t="s">
        <v>260</v>
      </c>
      <c r="J16" s="135" t="s">
        <v>261</v>
      </c>
      <c r="K16" s="135" t="s">
        <v>261</v>
      </c>
      <c r="L16" s="135" t="s">
        <v>266</v>
      </c>
      <c r="M16" s="136" t="s">
        <v>261</v>
      </c>
    </row>
    <row r="17" spans="1:13">
      <c r="A17" s="177"/>
      <c r="B17" s="138">
        <v>2</v>
      </c>
      <c r="C17" s="139" t="s">
        <v>267</v>
      </c>
      <c r="D17" s="140" t="s">
        <v>267</v>
      </c>
      <c r="E17" s="140" t="s">
        <v>264</v>
      </c>
      <c r="F17" s="140" t="s">
        <v>265</v>
      </c>
      <c r="G17" s="141" t="s">
        <v>266</v>
      </c>
      <c r="H17" s="142" t="s">
        <v>266</v>
      </c>
      <c r="I17" s="140" t="s">
        <v>261</v>
      </c>
      <c r="J17" s="140" t="s">
        <v>266</v>
      </c>
      <c r="K17" s="140" t="s">
        <v>264</v>
      </c>
      <c r="L17" s="140" t="s">
        <v>261</v>
      </c>
      <c r="M17" s="141" t="s">
        <v>266</v>
      </c>
    </row>
    <row r="18" spans="1:13">
      <c r="A18" s="177"/>
      <c r="B18" s="138">
        <v>3</v>
      </c>
      <c r="C18" s="139" t="s">
        <v>272</v>
      </c>
      <c r="D18" s="140" t="s">
        <v>264</v>
      </c>
      <c r="E18" s="140" t="s">
        <v>260</v>
      </c>
      <c r="F18" s="140" t="s">
        <v>260</v>
      </c>
      <c r="G18" s="141" t="s">
        <v>274</v>
      </c>
      <c r="H18" s="142" t="s">
        <v>264</v>
      </c>
      <c r="I18" s="140" t="s">
        <v>265</v>
      </c>
      <c r="J18" s="140" t="s">
        <v>268</v>
      </c>
      <c r="K18" s="140" t="s">
        <v>265</v>
      </c>
      <c r="L18" s="140" t="s">
        <v>260</v>
      </c>
      <c r="M18" s="141" t="s">
        <v>263</v>
      </c>
    </row>
    <row r="19" spans="1:13">
      <c r="A19" s="177"/>
      <c r="B19" s="138">
        <v>4</v>
      </c>
      <c r="C19" s="139" t="s">
        <v>264</v>
      </c>
      <c r="D19" s="140" t="s">
        <v>272</v>
      </c>
      <c r="E19" s="140" t="s">
        <v>274</v>
      </c>
      <c r="F19" s="140" t="s">
        <v>269</v>
      </c>
      <c r="G19" s="141" t="s">
        <v>269</v>
      </c>
      <c r="H19" s="142" t="s">
        <v>265</v>
      </c>
      <c r="I19" s="140" t="s">
        <v>269</v>
      </c>
      <c r="J19" s="140" t="s">
        <v>260</v>
      </c>
      <c r="K19" s="140" t="s">
        <v>266</v>
      </c>
      <c r="L19" s="140" t="s">
        <v>263</v>
      </c>
      <c r="M19" s="141" t="s">
        <v>269</v>
      </c>
    </row>
    <row r="20" spans="1:13">
      <c r="A20" s="177"/>
      <c r="B20" s="138">
        <v>5</v>
      </c>
      <c r="C20" s="139" t="s">
        <v>275</v>
      </c>
      <c r="D20" s="140" t="s">
        <v>275</v>
      </c>
      <c r="E20" s="140" t="s">
        <v>275</v>
      </c>
      <c r="F20" s="140" t="s">
        <v>264</v>
      </c>
      <c r="G20" s="141" t="s">
        <v>268</v>
      </c>
      <c r="H20" s="142" t="s">
        <v>275</v>
      </c>
      <c r="I20" s="140" t="s">
        <v>268</v>
      </c>
      <c r="J20" s="140" t="s">
        <v>265</v>
      </c>
      <c r="K20" s="140" t="s">
        <v>268</v>
      </c>
      <c r="L20" s="140" t="s">
        <v>270</v>
      </c>
      <c r="M20" s="141" t="s">
        <v>268</v>
      </c>
    </row>
    <row r="21" spans="1:13" ht="16.5" customHeight="1">
      <c r="A21" s="178"/>
      <c r="B21" s="143">
        <v>6</v>
      </c>
      <c r="C21" s="144"/>
      <c r="D21" s="145"/>
      <c r="E21" s="145"/>
      <c r="F21" s="145"/>
      <c r="G21" s="146" t="s">
        <v>275</v>
      </c>
      <c r="H21" s="147"/>
      <c r="I21" s="145"/>
      <c r="J21" s="145"/>
      <c r="K21" s="145"/>
      <c r="L21" s="145"/>
      <c r="M21" s="146"/>
    </row>
    <row r="22" spans="1:13" ht="15.75" customHeight="1">
      <c r="A22" s="176" t="s">
        <v>276</v>
      </c>
      <c r="B22" s="129">
        <v>1</v>
      </c>
      <c r="C22" s="128" t="s">
        <v>261</v>
      </c>
      <c r="D22" s="135" t="s">
        <v>261</v>
      </c>
      <c r="E22" s="135" t="s">
        <v>262</v>
      </c>
      <c r="F22" s="135" t="s">
        <v>261</v>
      </c>
      <c r="G22" s="136" t="s">
        <v>260</v>
      </c>
      <c r="H22" s="137" t="s">
        <v>261</v>
      </c>
      <c r="I22" s="135" t="s">
        <v>263</v>
      </c>
      <c r="J22" s="135" t="s">
        <v>265</v>
      </c>
      <c r="K22" s="135" t="s">
        <v>269</v>
      </c>
      <c r="L22" s="135" t="s">
        <v>265</v>
      </c>
      <c r="M22" s="136" t="s">
        <v>261</v>
      </c>
    </row>
    <row r="23" spans="1:13" ht="15.75" customHeight="1">
      <c r="A23" s="177"/>
      <c r="B23" s="138">
        <v>2</v>
      </c>
      <c r="C23" s="139" t="s">
        <v>268</v>
      </c>
      <c r="D23" s="140" t="s">
        <v>272</v>
      </c>
      <c r="E23" s="140" t="s">
        <v>268</v>
      </c>
      <c r="F23" s="140" t="s">
        <v>266</v>
      </c>
      <c r="G23" s="141" t="s">
        <v>263</v>
      </c>
      <c r="H23" s="142" t="s">
        <v>266</v>
      </c>
      <c r="I23" s="140" t="s">
        <v>265</v>
      </c>
      <c r="J23" s="140" t="s">
        <v>263</v>
      </c>
      <c r="K23" s="140" t="s">
        <v>263</v>
      </c>
      <c r="L23" s="140" t="s">
        <v>261</v>
      </c>
      <c r="M23" s="141" t="s">
        <v>260</v>
      </c>
    </row>
    <row r="24" spans="1:13" ht="15.75" customHeight="1">
      <c r="A24" s="177"/>
      <c r="B24" s="138">
        <v>3</v>
      </c>
      <c r="C24" s="139" t="s">
        <v>272</v>
      </c>
      <c r="D24" s="140" t="s">
        <v>268</v>
      </c>
      <c r="E24" s="140" t="s">
        <v>265</v>
      </c>
      <c r="F24" s="140" t="s">
        <v>268</v>
      </c>
      <c r="G24" s="141" t="s">
        <v>268</v>
      </c>
      <c r="H24" s="142" t="s">
        <v>265</v>
      </c>
      <c r="I24" s="140" t="s">
        <v>261</v>
      </c>
      <c r="J24" s="140" t="s">
        <v>268</v>
      </c>
      <c r="K24" s="140" t="s">
        <v>261</v>
      </c>
      <c r="L24" s="140" t="s">
        <v>261</v>
      </c>
      <c r="M24" s="141" t="s">
        <v>265</v>
      </c>
    </row>
    <row r="25" spans="1:13" ht="15.75" customHeight="1">
      <c r="A25" s="177"/>
      <c r="B25" s="138">
        <v>4</v>
      </c>
      <c r="C25" s="139" t="s">
        <v>269</v>
      </c>
      <c r="D25" s="140" t="s">
        <v>269</v>
      </c>
      <c r="E25" s="140" t="s">
        <v>260</v>
      </c>
      <c r="F25" s="140" t="s">
        <v>265</v>
      </c>
      <c r="G25" s="141" t="s">
        <v>261</v>
      </c>
      <c r="H25" s="142" t="s">
        <v>260</v>
      </c>
      <c r="I25" s="140" t="s">
        <v>274</v>
      </c>
      <c r="J25" s="140" t="s">
        <v>261</v>
      </c>
      <c r="K25" s="140" t="s">
        <v>260</v>
      </c>
      <c r="L25" s="140" t="s">
        <v>269</v>
      </c>
      <c r="M25" s="141" t="s">
        <v>261</v>
      </c>
    </row>
    <row r="26" spans="1:13" ht="15.75" customHeight="1">
      <c r="A26" s="177"/>
      <c r="B26" s="138">
        <v>5</v>
      </c>
      <c r="C26" s="139"/>
      <c r="D26" s="140"/>
      <c r="E26" s="140"/>
      <c r="F26" s="140"/>
      <c r="G26" s="141" t="s">
        <v>265</v>
      </c>
      <c r="H26" s="142" t="s">
        <v>268</v>
      </c>
      <c r="I26" s="140" t="s">
        <v>266</v>
      </c>
      <c r="J26" s="140" t="s">
        <v>269</v>
      </c>
      <c r="K26" s="140" t="s">
        <v>274</v>
      </c>
      <c r="L26" s="140" t="s">
        <v>268</v>
      </c>
      <c r="M26" s="141" t="s">
        <v>274</v>
      </c>
    </row>
    <row r="27" spans="1:13" ht="12" customHeight="1">
      <c r="A27" s="178"/>
      <c r="B27" s="143">
        <v>6</v>
      </c>
      <c r="C27" s="144"/>
      <c r="D27" s="145"/>
      <c r="E27" s="145"/>
      <c r="F27" s="145"/>
      <c r="G27" s="146"/>
      <c r="H27" s="147"/>
      <c r="I27" s="145"/>
      <c r="J27" s="145"/>
      <c r="K27" s="145"/>
      <c r="L27" s="145"/>
      <c r="M27" s="146"/>
    </row>
    <row r="28" spans="1:13" ht="15.75" customHeight="1">
      <c r="A28" s="176" t="s">
        <v>277</v>
      </c>
      <c r="B28" s="129">
        <v>1</v>
      </c>
      <c r="C28" s="128" t="s">
        <v>261</v>
      </c>
      <c r="D28" s="135" t="s">
        <v>261</v>
      </c>
      <c r="E28" s="135" t="s">
        <v>262</v>
      </c>
      <c r="F28" s="135" t="s">
        <v>261</v>
      </c>
      <c r="G28" s="136" t="s">
        <v>263</v>
      </c>
      <c r="H28" s="137" t="s">
        <v>261</v>
      </c>
      <c r="I28" s="135" t="s">
        <v>261</v>
      </c>
      <c r="J28" s="135" t="s">
        <v>261</v>
      </c>
      <c r="K28" s="135" t="s">
        <v>261</v>
      </c>
      <c r="L28" s="135" t="s">
        <v>265</v>
      </c>
      <c r="M28" s="136" t="s">
        <v>261</v>
      </c>
    </row>
    <row r="29" spans="1:13" ht="15.75" customHeight="1">
      <c r="A29" s="177"/>
      <c r="B29" s="138">
        <v>2</v>
      </c>
      <c r="C29" s="139" t="s">
        <v>270</v>
      </c>
      <c r="D29" s="140" t="s">
        <v>269</v>
      </c>
      <c r="E29" s="140" t="s">
        <v>269</v>
      </c>
      <c r="F29" s="140" t="s">
        <v>270</v>
      </c>
      <c r="G29" s="141" t="s">
        <v>261</v>
      </c>
      <c r="H29" s="142" t="s">
        <v>269</v>
      </c>
      <c r="I29" s="140" t="s">
        <v>260</v>
      </c>
      <c r="J29" s="140" t="s">
        <v>269</v>
      </c>
      <c r="K29" s="140" t="s">
        <v>265</v>
      </c>
      <c r="L29" s="140" t="s">
        <v>263</v>
      </c>
      <c r="M29" s="141" t="s">
        <v>264</v>
      </c>
    </row>
    <row r="30" spans="1:13" ht="15.75" customHeight="1">
      <c r="A30" s="177"/>
      <c r="B30" s="138">
        <v>3</v>
      </c>
      <c r="C30" s="139" t="s">
        <v>269</v>
      </c>
      <c r="D30" s="140" t="s">
        <v>270</v>
      </c>
      <c r="E30" s="140" t="s">
        <v>266</v>
      </c>
      <c r="F30" s="140" t="s">
        <v>274</v>
      </c>
      <c r="G30" s="141" t="s">
        <v>264</v>
      </c>
      <c r="H30" s="142" t="s">
        <v>270</v>
      </c>
      <c r="I30" s="140" t="s">
        <v>264</v>
      </c>
      <c r="J30" s="140" t="s">
        <v>274</v>
      </c>
      <c r="K30" s="140" t="s">
        <v>270</v>
      </c>
      <c r="L30" s="140" t="s">
        <v>274</v>
      </c>
      <c r="M30" s="141" t="s">
        <v>263</v>
      </c>
    </row>
    <row r="31" spans="1:13" ht="15.75" customHeight="1">
      <c r="A31" s="177"/>
      <c r="B31" s="138">
        <v>4</v>
      </c>
      <c r="C31" s="139" t="s">
        <v>268</v>
      </c>
      <c r="D31" s="140" t="s">
        <v>268</v>
      </c>
      <c r="E31" s="140" t="s">
        <v>270</v>
      </c>
      <c r="F31" s="140" t="s">
        <v>275</v>
      </c>
      <c r="G31" s="141" t="s">
        <v>261</v>
      </c>
      <c r="H31" s="142" t="s">
        <v>274</v>
      </c>
      <c r="I31" s="140" t="s">
        <v>269</v>
      </c>
      <c r="J31" s="140" t="s">
        <v>264</v>
      </c>
      <c r="K31" s="140" t="s">
        <v>269</v>
      </c>
      <c r="L31" s="140" t="s">
        <v>261</v>
      </c>
      <c r="M31" s="141" t="s">
        <v>265</v>
      </c>
    </row>
    <row r="32" spans="1:13" ht="15.75" customHeight="1">
      <c r="A32" s="177"/>
      <c r="B32" s="138">
        <v>5</v>
      </c>
      <c r="C32" s="139"/>
      <c r="D32" s="140"/>
      <c r="E32" s="140"/>
      <c r="F32" s="140"/>
      <c r="G32" s="141" t="s">
        <v>269</v>
      </c>
      <c r="H32" s="142"/>
      <c r="I32" s="140" t="s">
        <v>275</v>
      </c>
      <c r="J32" s="140" t="s">
        <v>275</v>
      </c>
      <c r="K32" s="140" t="s">
        <v>275</v>
      </c>
      <c r="L32" s="140" t="s">
        <v>264</v>
      </c>
      <c r="M32" s="141" t="s">
        <v>270</v>
      </c>
    </row>
    <row r="33" spans="1:13" ht="15.75" customHeight="1">
      <c r="A33" s="178"/>
      <c r="B33" s="143">
        <v>6</v>
      </c>
      <c r="C33" s="144"/>
      <c r="D33" s="145"/>
      <c r="E33" s="145"/>
      <c r="F33" s="145"/>
      <c r="G33" s="146"/>
      <c r="H33" s="147"/>
      <c r="I33" s="145"/>
      <c r="J33" s="145"/>
      <c r="K33" s="145"/>
      <c r="L33" s="145"/>
      <c r="M33" s="146" t="s">
        <v>275</v>
      </c>
    </row>
    <row r="34" spans="1:13" ht="15.75" customHeight="1">
      <c r="A34" s="148"/>
      <c r="B34" s="149"/>
      <c r="C34" s="150" t="s">
        <v>278</v>
      </c>
      <c r="D34" s="151" t="s">
        <v>279</v>
      </c>
      <c r="E34" s="151" t="s">
        <v>280</v>
      </c>
      <c r="F34" s="151" t="s">
        <v>281</v>
      </c>
      <c r="G34" s="152" t="s">
        <v>282</v>
      </c>
      <c r="H34" s="153" t="s">
        <v>283</v>
      </c>
      <c r="I34" s="151" t="s">
        <v>284</v>
      </c>
      <c r="J34" s="151" t="s">
        <v>285</v>
      </c>
      <c r="K34" s="151" t="s">
        <v>285</v>
      </c>
      <c r="L34" s="151" t="s">
        <v>286</v>
      </c>
      <c r="M34" s="152" t="s">
        <v>287</v>
      </c>
    </row>
    <row r="35" spans="1:13" ht="15.75" customHeight="1"/>
    <row r="36" spans="1:13" ht="15.75" customHeight="1"/>
    <row r="37" spans="1:13" ht="15.75" customHeight="1"/>
    <row r="38" spans="1:13" ht="15.75" customHeight="1"/>
    <row r="39" spans="1:13" ht="15.75" customHeight="1"/>
    <row r="40" spans="1:13" ht="15.75" customHeight="1"/>
    <row r="41" spans="1:13" ht="15.75" customHeight="1"/>
    <row r="42" spans="1:13" ht="15.75" customHeight="1"/>
    <row r="43" spans="1:13" ht="15.75" customHeight="1"/>
    <row r="44" spans="1:13" ht="15.75" customHeight="1"/>
    <row r="45" spans="1:13" ht="15.75" customHeight="1"/>
    <row r="46" spans="1:13" ht="15.75" customHeight="1"/>
    <row r="47" spans="1:13" ht="15.75" customHeight="1"/>
    <row r="48" spans="1:1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7">
    <mergeCell ref="A22:A27"/>
    <mergeCell ref="A28:A33"/>
    <mergeCell ref="C2:G2"/>
    <mergeCell ref="H2:M2"/>
    <mergeCell ref="A4:A9"/>
    <mergeCell ref="A10:A15"/>
    <mergeCell ref="A16:A21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21-22 (кырг)</vt:lpstr>
      <vt:lpstr>Лист1</vt:lpstr>
      <vt:lpstr>расписание 2-смен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Comp_100</dc:creator>
  <dc:description/>
  <cp:lastModifiedBy>Школа № 6</cp:lastModifiedBy>
  <cp:revision>2</cp:revision>
  <cp:lastPrinted>2022-09-28T08:14:11Z</cp:lastPrinted>
  <dcterms:created xsi:type="dcterms:W3CDTF">2017-10-25T05:10:50Z</dcterms:created>
  <dcterms:modified xsi:type="dcterms:W3CDTF">2022-09-28T08:23:45Z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